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965" windowWidth="11415" windowHeight="6945" activeTab="0"/>
  </bookViews>
  <sheets>
    <sheet name="Índice II sem 2019 Dra." sheetId="1" r:id="rId1"/>
  </sheets>
  <externalReferences>
    <externalReference r:id="rId4"/>
  </externalReferences>
  <definedNames>
    <definedName name="_xlnm.Print_Area" localSheetId="0">'Índice II sem 2019 Dra.'!$A$1:$J$52</definedName>
  </definedNames>
  <calcPr fullCalcOnLoad="1"/>
</workbook>
</file>

<file path=xl/sharedStrings.xml><?xml version="1.0" encoding="utf-8"?>
<sst xmlns="http://schemas.openxmlformats.org/spreadsheetml/2006/main" count="86" uniqueCount="76">
  <si>
    <t>Clase de Puesto</t>
  </si>
  <si>
    <t>Número</t>
  </si>
  <si>
    <t>de Clase</t>
  </si>
  <si>
    <t>03125</t>
  </si>
  <si>
    <t>01</t>
  </si>
  <si>
    <t>02</t>
  </si>
  <si>
    <t>03</t>
  </si>
  <si>
    <t>04</t>
  </si>
  <si>
    <t>05</t>
  </si>
  <si>
    <t>09663</t>
  </si>
  <si>
    <t>06</t>
  </si>
  <si>
    <t>01204</t>
  </si>
  <si>
    <t>07</t>
  </si>
  <si>
    <t>09</t>
  </si>
  <si>
    <t>01280</t>
  </si>
  <si>
    <t>PROFESIONAL DE DEFENSA 2</t>
  </si>
  <si>
    <t>07525</t>
  </si>
  <si>
    <t>07809</t>
  </si>
  <si>
    <t>PROFESIONAL DE DEFENSA 3</t>
  </si>
  <si>
    <t>01034</t>
  </si>
  <si>
    <t>02160</t>
  </si>
  <si>
    <t>04332</t>
  </si>
  <si>
    <t>04375</t>
  </si>
  <si>
    <t>03958</t>
  </si>
  <si>
    <t>03941</t>
  </si>
  <si>
    <t>03975</t>
  </si>
  <si>
    <t>00030</t>
  </si>
  <si>
    <t>PROFESIONAL EN INFORMATICA</t>
  </si>
  <si>
    <t>CONTRALOR/A DE SERVICIOS</t>
  </si>
  <si>
    <t>03810</t>
  </si>
  <si>
    <t>ASISTENTE DE DESPACHO</t>
  </si>
  <si>
    <t>DEFENSOR/A ESPECIAL</t>
  </si>
  <si>
    <t>DIRECTOR/A ADMINISTRATIVO/A</t>
  </si>
  <si>
    <t>DIRECTOR/A DE ASESORIA JURIDICA</t>
  </si>
  <si>
    <t>SECRETARIA/O</t>
  </si>
  <si>
    <t>SECRETARIA/O EJECUTIVA/O</t>
  </si>
  <si>
    <t>ASISTENTE ADMINISTRATIVO/A</t>
  </si>
  <si>
    <t>TECNICO/A EN INFORMATICA</t>
  </si>
  <si>
    <t>PROFESIONAL ADMINISTRATIVO/A</t>
  </si>
  <si>
    <t>ABOGADO/A ASISTENTE</t>
  </si>
  <si>
    <t>JEFE/A DEPARTAMENTO ADMINISTRATIVO</t>
  </si>
  <si>
    <t>ASESOR/A DESPACHO DE LA DEFENSORIA</t>
  </si>
  <si>
    <t>AUDITOR/A INTERNO/A</t>
  </si>
  <si>
    <t>PROFESIONAL DE ADMISIBILIDAD</t>
  </si>
  <si>
    <t xml:space="preserve">JEFE/A DE PRENSA </t>
  </si>
  <si>
    <t xml:space="preserve">PROFESIONAL DE PROMOCION </t>
  </si>
  <si>
    <t>08</t>
  </si>
  <si>
    <t>DIRECTOR/A DE DESPACHO</t>
  </si>
  <si>
    <t xml:space="preserve"> Categoría</t>
  </si>
  <si>
    <t>PROFESIONAL EN SALUD OCUPACIONAL</t>
  </si>
  <si>
    <t>TRABAJADOR/A ESPECIALIZADO/A</t>
  </si>
  <si>
    <t>Valor del punto de Carrera Profesional</t>
  </si>
  <si>
    <t>TRABAJADOR/A MISCELANEO/A</t>
  </si>
  <si>
    <t>CHOFER</t>
  </si>
  <si>
    <t>OFICINISTA</t>
  </si>
  <si>
    <t>NOTIFICADOR/A</t>
  </si>
  <si>
    <t xml:space="preserve">% de </t>
  </si>
  <si>
    <t>Anual.</t>
  </si>
  <si>
    <t>04707</t>
  </si>
  <si>
    <t>DIRECTOR/A EJECUTIVO/A</t>
  </si>
  <si>
    <t>DEFENSOR/A ADJUNTO/A**</t>
  </si>
  <si>
    <t>DEFENSOR/A HABITANTES DE LA REPUBLICA**</t>
  </si>
  <si>
    <t>INDICE SALARIAL</t>
  </si>
  <si>
    <t>JEFE/A DE SEDE REGIONAL</t>
  </si>
  <si>
    <t>Salario base Julio 2018</t>
  </si>
  <si>
    <t>Anualidad Julio 2018</t>
  </si>
  <si>
    <t>Incentivo*</t>
  </si>
  <si>
    <t>MEDICO ASISTENTE GENERAL G-1***</t>
  </si>
  <si>
    <t>Rige a partir del 01 de julio de 2019</t>
  </si>
  <si>
    <t xml:space="preserve">Salario base </t>
  </si>
  <si>
    <t>Anualidad *</t>
  </si>
  <si>
    <t>*Los montos correspondientes a anualidades e incentivo fueron calculados a partir del salario base correspondiente a julio 2018, de acuerdo con el inciso c) del artículo 14 y 17 del Decreto Ejecutivo N° 41729-MIDEPLAN-H, publicado en el Alcance N°113 a La Gaceta N°94 del 22 de mayo del 2019</t>
  </si>
  <si>
    <t xml:space="preserve">**Excluido de este ajuste con fundamento en el artículo 7° del Decreto Ejecutivo N° 41972-MTSS-MIDEPLAN-H </t>
  </si>
  <si>
    <t xml:space="preserve">*** Salario revalorado de acuerdo con las Resoluciones de la Dirección General de Servicio Civil Nºs DG-007-2020 de 13/1/2020 </t>
  </si>
  <si>
    <t>y DG-026-2020 del 18/2/2020</t>
  </si>
  <si>
    <t>AUDITOR/A ASISTENTE</t>
  </si>
</sst>
</file>

<file path=xl/styles.xml><?xml version="1.0" encoding="utf-8"?>
<styleSheet xmlns="http://schemas.openxmlformats.org/spreadsheetml/2006/main">
  <numFmts count="57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¢&quot;#,##0_);\(&quot;¢&quot;#,##0\)"/>
    <numFmt numFmtId="189" formatCode="&quot;¢&quot;#,##0_);[Red]\(&quot;¢&quot;#,##0\)"/>
    <numFmt numFmtId="190" formatCode="&quot;¢&quot;#,##0.00_);\(&quot;¢&quot;#,##0.00\)"/>
    <numFmt numFmtId="191" formatCode="&quot;¢&quot;#,##0.00_);[Red]\(&quot;¢&quot;#,##0.00\)"/>
    <numFmt numFmtId="192" formatCode="_(&quot;¢&quot;* #,##0_);_(&quot;¢&quot;* \(#,##0\);_(&quot;¢&quot;* &quot;-&quot;_);_(@_)"/>
    <numFmt numFmtId="193" formatCode="_(&quot;¢&quot;* #,##0.00_);_(&quot;¢&quot;* \(#,##0.00\);_(&quot;¢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¢&quot;#,##0;\-&quot;¢&quot;#,##0"/>
    <numFmt numFmtId="201" formatCode="&quot;¢&quot;#,##0;[Red]\-&quot;¢&quot;#,##0"/>
    <numFmt numFmtId="202" formatCode="&quot;¢&quot;#,##0.00;\-&quot;¢&quot;#,##0.00"/>
    <numFmt numFmtId="203" formatCode="&quot;¢&quot;#,##0.00;[Red]\-&quot;¢&quot;#,##0.00"/>
    <numFmt numFmtId="204" formatCode="_-&quot;¢&quot;* #,##0_-;\-&quot;¢&quot;* #,##0_-;_-&quot;¢&quot;* &quot;-&quot;_-;_-@_-"/>
    <numFmt numFmtId="205" formatCode="_-&quot;¢&quot;* #,##0.00_-;\-&quot;¢&quot;* #,##0.00_-;_-&quot;¢&quot;* &quot;-&quot;??_-;_-@_-"/>
    <numFmt numFmtId="206" formatCode="&quot;¢&quot;#,##0.00"/>
    <numFmt numFmtId="207" formatCode="&quot;₡&quot;#,##0.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[$-140A]dddd\,\ d\ &quot;de&quot;\ mmmm\ &quot;de&quot;\ yyyy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Geneva"/>
      <family val="0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0" fillId="0" borderId="16" xfId="49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10" fontId="8" fillId="0" borderId="0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" fontId="0" fillId="0" borderId="0" xfId="49" applyNumberFormat="1" applyFont="1" applyFill="1" applyBorder="1" applyAlignment="1" quotePrefix="1">
      <alignment horizontal="center"/>
    </xf>
    <xf numFmtId="43" fontId="0" fillId="0" borderId="0" xfId="49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11" xfId="49" applyFont="1" applyBorder="1" applyAlignment="1">
      <alignment horizontal="center"/>
    </xf>
    <xf numFmtId="43" fontId="0" fillId="0" borderId="13" xfId="49" applyFont="1" applyBorder="1" applyAlignment="1">
      <alignment horizontal="center"/>
    </xf>
    <xf numFmtId="43" fontId="0" fillId="0" borderId="12" xfId="49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25" xfId="49" applyFont="1" applyBorder="1" applyAlignment="1">
      <alignment horizontal="center"/>
    </xf>
    <xf numFmtId="43" fontId="0" fillId="0" borderId="26" xfId="49" applyFont="1" applyBorder="1" applyAlignment="1">
      <alignment horizontal="center"/>
    </xf>
    <xf numFmtId="43" fontId="0" fillId="33" borderId="27" xfId="49" applyFont="1" applyFill="1" applyBorder="1" applyAlignment="1">
      <alignment horizontal="center"/>
    </xf>
    <xf numFmtId="206" fontId="1" fillId="0" borderId="2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43" fontId="0" fillId="0" borderId="30" xfId="49" applyFont="1" applyBorder="1" applyAlignment="1">
      <alignment horizontal="center"/>
    </xf>
    <xf numFmtId="43" fontId="0" fillId="0" borderId="30" xfId="49" applyFont="1" applyBorder="1" applyAlignment="1">
      <alignment horizontal="center"/>
    </xf>
    <xf numFmtId="4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 quotePrefix="1">
      <alignment horizontal="center"/>
    </xf>
    <xf numFmtId="43" fontId="0" fillId="0" borderId="17" xfId="49" applyFont="1" applyBorder="1" applyAlignment="1">
      <alignment horizontal="center"/>
    </xf>
    <xf numFmtId="43" fontId="0" fillId="0" borderId="33" xfId="49" applyFont="1" applyBorder="1" applyAlignment="1">
      <alignment horizontal="center"/>
    </xf>
    <xf numFmtId="0" fontId="0" fillId="0" borderId="26" xfId="0" applyBorder="1" applyAlignment="1">
      <alignment/>
    </xf>
    <xf numFmtId="43" fontId="0" fillId="0" borderId="34" xfId="0" applyNumberFormat="1" applyBorder="1" applyAlignment="1">
      <alignment/>
    </xf>
    <xf numFmtId="43" fontId="0" fillId="0" borderId="17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9" xfId="0" applyFont="1" applyFill="1" applyBorder="1" applyAlignment="1" quotePrefix="1">
      <alignment horizontal="center"/>
    </xf>
    <xf numFmtId="43" fontId="0" fillId="0" borderId="19" xfId="49" applyFont="1" applyBorder="1" applyAlignment="1">
      <alignment horizontal="center"/>
    </xf>
    <xf numFmtId="43" fontId="0" fillId="0" borderId="18" xfId="49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10" fontId="0" fillId="0" borderId="37" xfId="0" applyNumberFormat="1" applyFont="1" applyFill="1" applyBorder="1" applyAlignment="1">
      <alignment horizontal="center" vertical="center" wrapText="1"/>
    </xf>
    <xf numFmtId="43" fontId="0" fillId="34" borderId="19" xfId="0" applyNumberFormat="1" applyFont="1" applyFill="1" applyBorder="1" applyAlignment="1">
      <alignment/>
    </xf>
    <xf numFmtId="43" fontId="0" fillId="33" borderId="38" xfId="49" applyFont="1" applyFill="1" applyBorder="1" applyAlignment="1">
      <alignment horizontal="center"/>
    </xf>
    <xf numFmtId="43" fontId="0" fillId="33" borderId="39" xfId="49" applyFont="1" applyFill="1" applyBorder="1" applyAlignment="1">
      <alignment horizontal="center"/>
    </xf>
    <xf numFmtId="43" fontId="0" fillId="33" borderId="30" xfId="49" applyFont="1" applyFill="1" applyBorder="1" applyAlignment="1">
      <alignment horizontal="center"/>
    </xf>
    <xf numFmtId="43" fontId="0" fillId="33" borderId="37" xfId="49" applyFont="1" applyFill="1" applyBorder="1" applyAlignment="1">
      <alignment horizontal="center"/>
    </xf>
    <xf numFmtId="43" fontId="0" fillId="0" borderId="15" xfId="49" applyFont="1" applyBorder="1" applyAlignment="1" quotePrefix="1">
      <alignment horizontal="center"/>
    </xf>
    <xf numFmtId="43" fontId="0" fillId="0" borderId="17" xfId="49" applyFont="1" applyBorder="1" applyAlignment="1" quotePrefix="1">
      <alignment horizontal="center"/>
    </xf>
    <xf numFmtId="43" fontId="0" fillId="0" borderId="16" xfId="49" applyFont="1" applyBorder="1" applyAlignment="1" quotePrefix="1">
      <alignment horizontal="center"/>
    </xf>
    <xf numFmtId="1" fontId="0" fillId="0" borderId="16" xfId="49" applyNumberFormat="1" applyFont="1" applyBorder="1" applyAlignment="1" quotePrefix="1">
      <alignment horizontal="center"/>
    </xf>
    <xf numFmtId="1" fontId="0" fillId="0" borderId="16" xfId="49" applyNumberFormat="1" applyFont="1" applyBorder="1" applyAlignment="1">
      <alignment horizontal="center"/>
    </xf>
    <xf numFmtId="1" fontId="0" fillId="0" borderId="19" xfId="49" applyNumberFormat="1" applyFont="1" applyFill="1" applyBorder="1" applyAlignment="1" quotePrefix="1">
      <alignment horizontal="center"/>
    </xf>
    <xf numFmtId="43" fontId="0" fillId="0" borderId="36" xfId="0" applyNumberFormat="1" applyFont="1" applyBorder="1" applyAlignment="1">
      <alignment/>
    </xf>
    <xf numFmtId="10" fontId="8" fillId="0" borderId="10" xfId="0" applyNumberFormat="1" applyFont="1" applyBorder="1" applyAlignment="1">
      <alignment horizontal="center" vertical="center"/>
    </xf>
    <xf numFmtId="10" fontId="8" fillId="0" borderId="40" xfId="0" applyNumberFormat="1" applyFont="1" applyBorder="1" applyAlignment="1">
      <alignment horizontal="center" vertical="center"/>
    </xf>
    <xf numFmtId="10" fontId="8" fillId="0" borderId="17" xfId="0" applyNumberFormat="1" applyFont="1" applyBorder="1" applyAlignment="1">
      <alignment horizontal="center" vertical="center"/>
    </xf>
    <xf numFmtId="206" fontId="1" fillId="0" borderId="41" xfId="0" applyNumberFormat="1" applyFont="1" applyBorder="1" applyAlignment="1">
      <alignment horizontal="center"/>
    </xf>
    <xf numFmtId="206" fontId="1" fillId="0" borderId="42" xfId="0" applyNumberFormat="1" applyFont="1" applyBorder="1" applyAlignment="1">
      <alignment horizontal="center"/>
    </xf>
    <xf numFmtId="206" fontId="1" fillId="0" borderId="43" xfId="0" applyNumberFormat="1" applyFont="1" applyBorder="1" applyAlignment="1">
      <alignment horizontal="center"/>
    </xf>
    <xf numFmtId="10" fontId="8" fillId="0" borderId="26" xfId="0" applyNumberFormat="1" applyFont="1" applyBorder="1" applyAlignment="1">
      <alignment horizontal="center" vertical="center"/>
    </xf>
    <xf numFmtId="10" fontId="8" fillId="0" borderId="2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0" fontId="8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1</xdr:row>
      <xdr:rowOff>85725</xdr:rowOff>
    </xdr:from>
    <xdr:to>
      <xdr:col>2</xdr:col>
      <xdr:colOff>561975</xdr:colOff>
      <xdr:row>7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47650"/>
          <a:ext cx="15525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sordenada%202018\PRESUPUESTO\&#205;ndice%20salarial%20II%20se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II semestre"/>
    </sheetNames>
    <sheetDataSet>
      <sheetData sheetId="0">
        <row r="15">
          <cell r="E15">
            <v>364150</v>
          </cell>
        </row>
        <row r="16">
          <cell r="E16">
            <v>399900</v>
          </cell>
        </row>
        <row r="17">
          <cell r="E17">
            <v>435950</v>
          </cell>
        </row>
        <row r="18">
          <cell r="E18">
            <v>435950</v>
          </cell>
        </row>
        <row r="19">
          <cell r="E19">
            <v>471800</v>
          </cell>
        </row>
        <row r="20">
          <cell r="E20">
            <v>471800</v>
          </cell>
        </row>
        <row r="21">
          <cell r="E21">
            <v>484700</v>
          </cell>
        </row>
        <row r="22">
          <cell r="E22">
            <v>533050</v>
          </cell>
        </row>
        <row r="23">
          <cell r="E23">
            <v>635550</v>
          </cell>
        </row>
        <row r="24">
          <cell r="E24">
            <v>689450</v>
          </cell>
        </row>
        <row r="25">
          <cell r="E25">
            <v>689450</v>
          </cell>
        </row>
        <row r="26">
          <cell r="E26">
            <v>689450</v>
          </cell>
        </row>
        <row r="27">
          <cell r="E27">
            <v>689450</v>
          </cell>
        </row>
        <row r="28">
          <cell r="E28">
            <v>689450</v>
          </cell>
        </row>
        <row r="29">
          <cell r="E29">
            <v>689450</v>
          </cell>
        </row>
        <row r="30">
          <cell r="E30">
            <v>707500</v>
          </cell>
        </row>
        <row r="31">
          <cell r="E31">
            <v>707500</v>
          </cell>
        </row>
        <row r="32">
          <cell r="E32">
            <v>707500</v>
          </cell>
        </row>
        <row r="33">
          <cell r="E33">
            <v>809500</v>
          </cell>
        </row>
        <row r="34">
          <cell r="E34">
            <v>809500</v>
          </cell>
        </row>
        <row r="35">
          <cell r="E35">
            <v>809500</v>
          </cell>
        </row>
        <row r="36">
          <cell r="E36">
            <v>809500</v>
          </cell>
        </row>
        <row r="37">
          <cell r="E37">
            <v>1051300</v>
          </cell>
        </row>
        <row r="38">
          <cell r="E38">
            <v>1051300</v>
          </cell>
        </row>
        <row r="39">
          <cell r="E39">
            <v>1051300</v>
          </cell>
        </row>
        <row r="40">
          <cell r="E40">
            <v>1051300</v>
          </cell>
        </row>
        <row r="41">
          <cell r="E41">
            <v>1051300</v>
          </cell>
        </row>
        <row r="42">
          <cell r="E42">
            <v>1051300</v>
          </cell>
        </row>
        <row r="43">
          <cell r="E43">
            <v>1051300</v>
          </cell>
        </row>
        <row r="44">
          <cell r="E44">
            <v>1540500</v>
          </cell>
        </row>
        <row r="45">
          <cell r="E45">
            <v>1785950</v>
          </cell>
        </row>
        <row r="46">
          <cell r="E46">
            <v>901358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53"/>
  <sheetViews>
    <sheetView showGridLines="0" tabSelected="1" zoomScalePageLayoutView="0" workbookViewId="0" topLeftCell="A1">
      <selection activeCell="A13" sqref="A13:A14"/>
    </sheetView>
  </sheetViews>
  <sheetFormatPr defaultColWidth="11.00390625" defaultRowHeight="12.75" customHeight="1"/>
  <cols>
    <col min="1" max="1" width="45.25390625" style="0" customWidth="1"/>
    <col min="2" max="2" width="9.375" style="0" bestFit="1" customWidth="1"/>
    <col min="3" max="3" width="11.25390625" style="0" customWidth="1"/>
    <col min="4" max="4" width="14.875" style="33" hidden="1" customWidth="1"/>
    <col min="5" max="5" width="14.875" style="0" customWidth="1"/>
    <col min="6" max="6" width="15.25390625" style="0" hidden="1" customWidth="1"/>
    <col min="7" max="7" width="0" style="0" hidden="1" customWidth="1"/>
    <col min="8" max="8" width="9.00390625" style="0" hidden="1" customWidth="1"/>
    <col min="9" max="9" width="12.875" style="0" bestFit="1" customWidth="1"/>
    <col min="10" max="10" width="14.125" style="0" bestFit="1" customWidth="1"/>
  </cols>
  <sheetData>
    <row r="9" spans="1:10" ht="18">
      <c r="A9" s="90" t="s">
        <v>62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5">
      <c r="A10" s="91" t="s">
        <v>68</v>
      </c>
      <c r="B10" s="91"/>
      <c r="C10" s="91"/>
      <c r="D10" s="91"/>
      <c r="E10" s="91"/>
      <c r="F10" s="91"/>
      <c r="G10" s="91"/>
      <c r="H10" s="91"/>
      <c r="I10" s="91"/>
      <c r="J10" s="91"/>
    </row>
    <row r="11" spans="1:10" ht="15.75" customHeight="1">
      <c r="A11" s="92">
        <v>0.0073</v>
      </c>
      <c r="B11" s="92"/>
      <c r="C11" s="92"/>
      <c r="D11" s="92"/>
      <c r="E11" s="92"/>
      <c r="F11" s="92"/>
      <c r="G11" s="92"/>
      <c r="H11" s="92"/>
      <c r="I11" s="92"/>
      <c r="J11" s="92"/>
    </row>
    <row r="12" ht="12.75" customHeight="1" thickBot="1">
      <c r="H12" s="13"/>
    </row>
    <row r="13" spans="1:10" ht="12.75" customHeight="1">
      <c r="A13" s="93" t="s">
        <v>0</v>
      </c>
      <c r="B13" s="5" t="s">
        <v>1</v>
      </c>
      <c r="C13" s="89" t="s">
        <v>48</v>
      </c>
      <c r="D13" s="85" t="s">
        <v>64</v>
      </c>
      <c r="E13" s="87" t="s">
        <v>69</v>
      </c>
      <c r="F13" s="89" t="s">
        <v>65</v>
      </c>
      <c r="G13" s="14"/>
      <c r="H13" s="1" t="s">
        <v>56</v>
      </c>
      <c r="I13" s="87" t="s">
        <v>70</v>
      </c>
      <c r="J13" s="87" t="s">
        <v>66</v>
      </c>
    </row>
    <row r="14" spans="1:10" ht="12.75" customHeight="1" thickBot="1">
      <c r="A14" s="94"/>
      <c r="B14" s="10" t="s">
        <v>2</v>
      </c>
      <c r="C14" s="88"/>
      <c r="D14" s="86"/>
      <c r="E14" s="88"/>
      <c r="F14" s="88"/>
      <c r="G14" s="12"/>
      <c r="H14" s="11" t="s">
        <v>57</v>
      </c>
      <c r="I14" s="88"/>
      <c r="J14" s="88"/>
    </row>
    <row r="15" spans="1:10" ht="12.75" customHeight="1">
      <c r="A15" s="6" t="s">
        <v>52</v>
      </c>
      <c r="B15" s="2">
        <v>16327</v>
      </c>
      <c r="C15" s="68" t="s">
        <v>4</v>
      </c>
      <c r="D15" s="38">
        <f>'[1]Indice II semestre'!E15</f>
        <v>364150</v>
      </c>
      <c r="E15" s="37">
        <v>371650</v>
      </c>
      <c r="F15" s="27">
        <v>15700</v>
      </c>
      <c r="G15" s="12"/>
      <c r="H15" s="75">
        <v>0.0254</v>
      </c>
      <c r="I15" s="34">
        <f>D15*2.54%</f>
        <v>9249.41</v>
      </c>
      <c r="J15" s="34">
        <f>D15*6/100</f>
        <v>21849</v>
      </c>
    </row>
    <row r="16" spans="1:10" ht="12.75" customHeight="1">
      <c r="A16" s="8" t="s">
        <v>53</v>
      </c>
      <c r="B16" s="4" t="s">
        <v>3</v>
      </c>
      <c r="C16" s="69" t="s">
        <v>5</v>
      </c>
      <c r="D16" s="64">
        <f>'[1]Indice II semestre'!E16</f>
        <v>399900</v>
      </c>
      <c r="E16" s="36">
        <v>407400</v>
      </c>
      <c r="F16" s="28">
        <v>17250</v>
      </c>
      <c r="G16" s="12"/>
      <c r="H16" s="76"/>
      <c r="I16" s="35">
        <f aca="true" t="shared" si="0" ref="I16:I21">D16*2.54%</f>
        <v>10157.46</v>
      </c>
      <c r="J16" s="35">
        <f aca="true" t="shared" si="1" ref="J16:J21">D16*6/100</f>
        <v>23994</v>
      </c>
    </row>
    <row r="17" spans="1:10" ht="12.75" customHeight="1">
      <c r="A17" s="7" t="s">
        <v>54</v>
      </c>
      <c r="B17" s="3">
        <v>10581</v>
      </c>
      <c r="C17" s="70" t="s">
        <v>6</v>
      </c>
      <c r="D17" s="65">
        <f>'[1]Indice II semestre'!E17</f>
        <v>435950</v>
      </c>
      <c r="E17" s="36">
        <v>443450</v>
      </c>
      <c r="F17" s="29">
        <v>18800</v>
      </c>
      <c r="G17" s="12"/>
      <c r="H17" s="76"/>
      <c r="I17" s="35">
        <f t="shared" si="0"/>
        <v>11073.13</v>
      </c>
      <c r="J17" s="35">
        <f t="shared" si="1"/>
        <v>26157</v>
      </c>
    </row>
    <row r="18" spans="1:10" ht="12.75" customHeight="1">
      <c r="A18" s="7" t="s">
        <v>55</v>
      </c>
      <c r="B18" s="3" t="s">
        <v>9</v>
      </c>
      <c r="C18" s="70" t="s">
        <v>6</v>
      </c>
      <c r="D18" s="65">
        <f>'[1]Indice II semestre'!E18</f>
        <v>435950</v>
      </c>
      <c r="E18" s="36">
        <v>443450</v>
      </c>
      <c r="F18" s="29">
        <v>18800</v>
      </c>
      <c r="G18" s="12"/>
      <c r="H18" s="76"/>
      <c r="I18" s="35">
        <f t="shared" si="0"/>
        <v>11073.13</v>
      </c>
      <c r="J18" s="35">
        <f t="shared" si="1"/>
        <v>26157</v>
      </c>
    </row>
    <row r="19" spans="1:10" ht="12.75" customHeight="1">
      <c r="A19" s="17" t="s">
        <v>50</v>
      </c>
      <c r="B19" s="16">
        <v>16135</v>
      </c>
      <c r="C19" s="70" t="s">
        <v>7</v>
      </c>
      <c r="D19" s="65">
        <f>'[1]Indice II semestre'!E19</f>
        <v>471800</v>
      </c>
      <c r="E19" s="36">
        <v>479300</v>
      </c>
      <c r="F19" s="29">
        <v>20400</v>
      </c>
      <c r="G19" s="12"/>
      <c r="H19" s="76"/>
      <c r="I19" s="35">
        <f t="shared" si="0"/>
        <v>11983.72</v>
      </c>
      <c r="J19" s="35">
        <f t="shared" si="1"/>
        <v>28308</v>
      </c>
    </row>
    <row r="20" spans="1:10" ht="12.75" customHeight="1" thickBot="1">
      <c r="A20" s="7" t="s">
        <v>34</v>
      </c>
      <c r="B20" s="3">
        <v>12870</v>
      </c>
      <c r="C20" s="70" t="s">
        <v>7</v>
      </c>
      <c r="D20" s="65">
        <f>'[1]Indice II semestre'!E20</f>
        <v>471800</v>
      </c>
      <c r="E20" s="36">
        <v>479300</v>
      </c>
      <c r="F20" s="29">
        <v>20400</v>
      </c>
      <c r="G20" s="15"/>
      <c r="H20" s="76"/>
      <c r="I20" s="35">
        <f t="shared" si="0"/>
        <v>11983.72</v>
      </c>
      <c r="J20" s="35">
        <f t="shared" si="1"/>
        <v>28308</v>
      </c>
    </row>
    <row r="21" spans="1:10" ht="12.75" customHeight="1" thickTop="1">
      <c r="A21" s="8" t="s">
        <v>35</v>
      </c>
      <c r="B21" s="4">
        <v>13250</v>
      </c>
      <c r="C21" s="69" t="s">
        <v>8</v>
      </c>
      <c r="D21" s="66">
        <f>'[1]Indice II semestre'!E21</f>
        <v>484700</v>
      </c>
      <c r="E21" s="36">
        <v>492200</v>
      </c>
      <c r="F21" s="28">
        <v>20950</v>
      </c>
      <c r="G21" s="56"/>
      <c r="H21" s="77"/>
      <c r="I21" s="55">
        <f t="shared" si="0"/>
        <v>12311.38</v>
      </c>
      <c r="J21" s="55">
        <f t="shared" si="1"/>
        <v>29082</v>
      </c>
    </row>
    <row r="22" spans="1:10" ht="12.75" customHeight="1">
      <c r="A22" s="49" t="s">
        <v>36</v>
      </c>
      <c r="B22" s="50" t="s">
        <v>11</v>
      </c>
      <c r="C22" s="69" t="s">
        <v>10</v>
      </c>
      <c r="D22" s="64">
        <f>'[1]Indice II semestre'!E22</f>
        <v>533050</v>
      </c>
      <c r="E22" s="51">
        <v>540550</v>
      </c>
      <c r="F22" s="52">
        <v>20400</v>
      </c>
      <c r="G22" s="53"/>
      <c r="H22" s="81">
        <v>0.0194</v>
      </c>
      <c r="I22" s="54">
        <f>D22*1.94%</f>
        <v>10341.17</v>
      </c>
      <c r="J22" s="55">
        <f>D22*10/100</f>
        <v>53305</v>
      </c>
    </row>
    <row r="23" spans="1:10" ht="12.75" customHeight="1">
      <c r="A23" s="41" t="s">
        <v>37</v>
      </c>
      <c r="B23" s="43">
        <v>15290</v>
      </c>
      <c r="C23" s="70" t="s">
        <v>12</v>
      </c>
      <c r="D23" s="65">
        <f>'[1]Indice II semestre'!E23</f>
        <v>635550</v>
      </c>
      <c r="E23" s="9">
        <v>643050</v>
      </c>
      <c r="F23" s="46">
        <v>24350</v>
      </c>
      <c r="G23" s="40"/>
      <c r="H23" s="82"/>
      <c r="I23" s="48">
        <f aca="true" t="shared" si="2" ref="I23:I46">D23*1.94%</f>
        <v>12329.67</v>
      </c>
      <c r="J23" s="35">
        <f aca="true" t="shared" si="3" ref="J23:J29">D23*10/100</f>
        <v>63555</v>
      </c>
    </row>
    <row r="24" spans="1:10" ht="12.75" customHeight="1">
      <c r="A24" s="41" t="s">
        <v>30</v>
      </c>
      <c r="B24" s="43" t="s">
        <v>14</v>
      </c>
      <c r="C24" s="70" t="s">
        <v>46</v>
      </c>
      <c r="D24" s="65">
        <f>'[1]Indice II semestre'!E24</f>
        <v>689450</v>
      </c>
      <c r="E24" s="9">
        <v>696950</v>
      </c>
      <c r="F24" s="46">
        <v>24000</v>
      </c>
      <c r="G24" s="40"/>
      <c r="H24" s="82"/>
      <c r="I24" s="48">
        <f t="shared" si="2"/>
        <v>13375.33</v>
      </c>
      <c r="J24" s="35">
        <f t="shared" si="3"/>
        <v>68945</v>
      </c>
    </row>
    <row r="25" spans="1:10" ht="12.75" customHeight="1">
      <c r="A25" s="41" t="s">
        <v>15</v>
      </c>
      <c r="B25" s="43">
        <v>11575</v>
      </c>
      <c r="C25" s="70" t="s">
        <v>46</v>
      </c>
      <c r="D25" s="65">
        <f>'[1]Indice II semestre'!E25</f>
        <v>689450</v>
      </c>
      <c r="E25" s="9">
        <v>696950</v>
      </c>
      <c r="F25" s="46">
        <v>24000</v>
      </c>
      <c r="G25" s="40"/>
      <c r="H25" s="82"/>
      <c r="I25" s="48">
        <f t="shared" si="2"/>
        <v>13375.33</v>
      </c>
      <c r="J25" s="35">
        <f t="shared" si="3"/>
        <v>68945</v>
      </c>
    </row>
    <row r="26" spans="1:10" ht="12.75" customHeight="1">
      <c r="A26" s="41" t="s">
        <v>38</v>
      </c>
      <c r="B26" s="43">
        <v>11440</v>
      </c>
      <c r="C26" s="70" t="s">
        <v>46</v>
      </c>
      <c r="D26" s="65">
        <f>'[1]Indice II semestre'!E26</f>
        <v>689450</v>
      </c>
      <c r="E26" s="9">
        <v>696950</v>
      </c>
      <c r="F26" s="46">
        <v>24000</v>
      </c>
      <c r="G26" s="40"/>
      <c r="H26" s="82"/>
      <c r="I26" s="48">
        <f t="shared" si="2"/>
        <v>13375.33</v>
      </c>
      <c r="J26" s="35">
        <f t="shared" si="3"/>
        <v>68945</v>
      </c>
    </row>
    <row r="27" spans="1:10" ht="12.75" customHeight="1">
      <c r="A27" s="41" t="s">
        <v>27</v>
      </c>
      <c r="B27" s="43">
        <v>11602</v>
      </c>
      <c r="C27" s="70" t="s">
        <v>46</v>
      </c>
      <c r="D27" s="65">
        <f>'[1]Indice II semestre'!E27</f>
        <v>689450</v>
      </c>
      <c r="E27" s="9">
        <v>696950</v>
      </c>
      <c r="F27" s="46">
        <v>24000</v>
      </c>
      <c r="G27" s="40"/>
      <c r="H27" s="82"/>
      <c r="I27" s="48">
        <f t="shared" si="2"/>
        <v>13375.33</v>
      </c>
      <c r="J27" s="35">
        <f t="shared" si="3"/>
        <v>68945</v>
      </c>
    </row>
    <row r="28" spans="1:10" ht="12.75" customHeight="1">
      <c r="A28" s="41" t="s">
        <v>49</v>
      </c>
      <c r="B28" s="43">
        <v>11622</v>
      </c>
      <c r="C28" s="70" t="s">
        <v>46</v>
      </c>
      <c r="D28" s="65">
        <f>'[1]Indice II semestre'!E28</f>
        <v>689450</v>
      </c>
      <c r="E28" s="9">
        <v>696950</v>
      </c>
      <c r="F28" s="46">
        <v>24000</v>
      </c>
      <c r="G28" s="40"/>
      <c r="H28" s="82"/>
      <c r="I28" s="48">
        <f t="shared" si="2"/>
        <v>13375.33</v>
      </c>
      <c r="J28" s="35">
        <f t="shared" si="3"/>
        <v>68945</v>
      </c>
    </row>
    <row r="29" spans="1:10" ht="12.75" customHeight="1">
      <c r="A29" s="41" t="s">
        <v>43</v>
      </c>
      <c r="B29" s="43">
        <v>11484</v>
      </c>
      <c r="C29" s="70" t="s">
        <v>46</v>
      </c>
      <c r="D29" s="65">
        <f>'[1]Indice II semestre'!E29</f>
        <v>689450</v>
      </c>
      <c r="E29" s="9">
        <v>696950</v>
      </c>
      <c r="F29" s="46">
        <v>24000</v>
      </c>
      <c r="G29" s="40"/>
      <c r="H29" s="82"/>
      <c r="I29" s="48">
        <f t="shared" si="2"/>
        <v>13375.33</v>
      </c>
      <c r="J29" s="35">
        <f t="shared" si="3"/>
        <v>68945</v>
      </c>
    </row>
    <row r="30" spans="1:10" ht="12.75" customHeight="1">
      <c r="A30" s="41" t="s">
        <v>75</v>
      </c>
      <c r="B30" s="43">
        <v>2150</v>
      </c>
      <c r="C30" s="70" t="s">
        <v>13</v>
      </c>
      <c r="D30" s="65"/>
      <c r="E30" s="9">
        <v>715000</v>
      </c>
      <c r="F30" s="46"/>
      <c r="G30" s="40"/>
      <c r="H30" s="82"/>
      <c r="I30" s="48">
        <v>13375.33</v>
      </c>
      <c r="J30" s="35">
        <v>106125</v>
      </c>
    </row>
    <row r="31" spans="1:10" ht="12.75" customHeight="1">
      <c r="A31" s="41" t="s">
        <v>39</v>
      </c>
      <c r="B31" s="43" t="s">
        <v>26</v>
      </c>
      <c r="C31" s="70" t="s">
        <v>13</v>
      </c>
      <c r="D31" s="65">
        <f>'[1]Indice II semestre'!E30</f>
        <v>707500</v>
      </c>
      <c r="E31" s="9">
        <v>715000</v>
      </c>
      <c r="F31" s="46">
        <v>24650</v>
      </c>
      <c r="G31" s="40"/>
      <c r="H31" s="82"/>
      <c r="I31" s="48">
        <f t="shared" si="2"/>
        <v>13725.5</v>
      </c>
      <c r="J31" s="35">
        <f>D31*15/100</f>
        <v>106125</v>
      </c>
    </row>
    <row r="32" spans="1:10" ht="12.75" customHeight="1">
      <c r="A32" s="41" t="s">
        <v>18</v>
      </c>
      <c r="B32" s="43">
        <v>11576</v>
      </c>
      <c r="C32" s="70" t="s">
        <v>13</v>
      </c>
      <c r="D32" s="65">
        <f>'[1]Indice II semestre'!E31</f>
        <v>707500</v>
      </c>
      <c r="E32" s="9">
        <v>715000</v>
      </c>
      <c r="F32" s="46">
        <v>24650</v>
      </c>
      <c r="G32" s="40"/>
      <c r="H32" s="82"/>
      <c r="I32" s="48">
        <f t="shared" si="2"/>
        <v>13725.5</v>
      </c>
      <c r="J32" s="35">
        <f aca="true" t="shared" si="4" ref="J32:J47">D32*15/100</f>
        <v>106125</v>
      </c>
    </row>
    <row r="33" spans="1:10" ht="12.75" customHeight="1">
      <c r="A33" s="41" t="s">
        <v>45</v>
      </c>
      <c r="B33" s="43">
        <v>11569</v>
      </c>
      <c r="C33" s="70" t="s">
        <v>13</v>
      </c>
      <c r="D33" s="65">
        <f>'[1]Indice II semestre'!E32</f>
        <v>707500</v>
      </c>
      <c r="E33" s="9">
        <v>715000</v>
      </c>
      <c r="F33" s="46">
        <v>24650</v>
      </c>
      <c r="G33" s="40"/>
      <c r="H33" s="82"/>
      <c r="I33" s="48">
        <f t="shared" si="2"/>
        <v>13725.5</v>
      </c>
      <c r="J33" s="35">
        <f t="shared" si="4"/>
        <v>106125</v>
      </c>
    </row>
    <row r="34" spans="1:10" ht="12.75" customHeight="1">
      <c r="A34" s="41" t="s">
        <v>63</v>
      </c>
      <c r="B34" s="44">
        <v>7350</v>
      </c>
      <c r="C34" s="71">
        <v>10</v>
      </c>
      <c r="D34" s="65">
        <f>'[1]Indice II semestre'!E33</f>
        <v>809500</v>
      </c>
      <c r="E34" s="9">
        <v>817000</v>
      </c>
      <c r="F34" s="46">
        <v>28200</v>
      </c>
      <c r="G34" s="40"/>
      <c r="H34" s="82"/>
      <c r="I34" s="48">
        <f t="shared" si="2"/>
        <v>15704.300000000001</v>
      </c>
      <c r="J34" s="35">
        <f t="shared" si="4"/>
        <v>121425</v>
      </c>
    </row>
    <row r="35" spans="1:10" ht="12.75" customHeight="1">
      <c r="A35" s="41" t="s">
        <v>40</v>
      </c>
      <c r="B35" s="43" t="s">
        <v>17</v>
      </c>
      <c r="C35" s="71">
        <v>10</v>
      </c>
      <c r="D35" s="65">
        <f>'[1]Indice II semestre'!E34</f>
        <v>809500</v>
      </c>
      <c r="E35" s="9">
        <v>817000</v>
      </c>
      <c r="F35" s="46">
        <v>28200</v>
      </c>
      <c r="G35" s="40"/>
      <c r="H35" s="82"/>
      <c r="I35" s="48">
        <f t="shared" si="2"/>
        <v>15704.300000000001</v>
      </c>
      <c r="J35" s="35">
        <f t="shared" si="4"/>
        <v>121425</v>
      </c>
    </row>
    <row r="36" spans="1:10" ht="12.75" customHeight="1">
      <c r="A36" s="41" t="s">
        <v>44</v>
      </c>
      <c r="B36" s="43" t="s">
        <v>16</v>
      </c>
      <c r="C36" s="71">
        <v>10</v>
      </c>
      <c r="D36" s="65">
        <f>'[1]Indice II semestre'!E35</f>
        <v>809500</v>
      </c>
      <c r="E36" s="9">
        <v>817000</v>
      </c>
      <c r="F36" s="46">
        <v>28200</v>
      </c>
      <c r="G36" s="40"/>
      <c r="H36" s="82"/>
      <c r="I36" s="48">
        <f t="shared" si="2"/>
        <v>15704.300000000001</v>
      </c>
      <c r="J36" s="35">
        <f t="shared" si="4"/>
        <v>121425</v>
      </c>
    </row>
    <row r="37" spans="1:10" ht="12.75" customHeight="1">
      <c r="A37" s="41" t="s">
        <v>41</v>
      </c>
      <c r="B37" s="43" t="s">
        <v>19</v>
      </c>
      <c r="C37" s="71">
        <v>10</v>
      </c>
      <c r="D37" s="65">
        <f>'[1]Indice II semestre'!E36</f>
        <v>809500</v>
      </c>
      <c r="E37" s="9">
        <v>817000</v>
      </c>
      <c r="F37" s="46">
        <v>28200</v>
      </c>
      <c r="G37" s="40"/>
      <c r="H37" s="82"/>
      <c r="I37" s="48">
        <f t="shared" si="2"/>
        <v>15704.300000000001</v>
      </c>
      <c r="J37" s="35">
        <f t="shared" si="4"/>
        <v>121425</v>
      </c>
    </row>
    <row r="38" spans="1:10" ht="12.75" customHeight="1">
      <c r="A38" s="41" t="s">
        <v>42</v>
      </c>
      <c r="B38" s="43" t="s">
        <v>20</v>
      </c>
      <c r="C38" s="71">
        <v>11</v>
      </c>
      <c r="D38" s="65">
        <f>'[1]Indice II semestre'!E37</f>
        <v>1051300</v>
      </c>
      <c r="E38" s="9">
        <v>1058800</v>
      </c>
      <c r="F38" s="47">
        <v>36700</v>
      </c>
      <c r="G38" s="40"/>
      <c r="H38" s="82"/>
      <c r="I38" s="48">
        <f t="shared" si="2"/>
        <v>20395.22</v>
      </c>
      <c r="J38" s="35">
        <f t="shared" si="4"/>
        <v>157695</v>
      </c>
    </row>
    <row r="39" spans="1:10" ht="12.75" customHeight="1">
      <c r="A39" s="41" t="s">
        <v>28</v>
      </c>
      <c r="B39" s="43" t="s">
        <v>29</v>
      </c>
      <c r="C39" s="71">
        <v>11</v>
      </c>
      <c r="D39" s="65">
        <f>'[1]Indice II semestre'!E38</f>
        <v>1051300</v>
      </c>
      <c r="E39" s="9">
        <v>1058800</v>
      </c>
      <c r="F39" s="47">
        <v>36700</v>
      </c>
      <c r="G39" s="40"/>
      <c r="H39" s="82"/>
      <c r="I39" s="48">
        <f t="shared" si="2"/>
        <v>20395.22</v>
      </c>
      <c r="J39" s="35">
        <f t="shared" si="4"/>
        <v>157695</v>
      </c>
    </row>
    <row r="40" spans="1:10" ht="12.75" customHeight="1">
      <c r="A40" s="41" t="s">
        <v>31</v>
      </c>
      <c r="B40" s="43" t="s">
        <v>25</v>
      </c>
      <c r="C40" s="71">
        <v>11</v>
      </c>
      <c r="D40" s="65">
        <f>'[1]Indice II semestre'!E39</f>
        <v>1051300</v>
      </c>
      <c r="E40" s="9">
        <v>1058800</v>
      </c>
      <c r="F40" s="47">
        <v>36700</v>
      </c>
      <c r="G40" s="40"/>
      <c r="H40" s="82"/>
      <c r="I40" s="48">
        <f t="shared" si="2"/>
        <v>20395.22</v>
      </c>
      <c r="J40" s="35">
        <f t="shared" si="4"/>
        <v>157695</v>
      </c>
    </row>
    <row r="41" spans="1:10" ht="12.75" customHeight="1">
      <c r="A41" s="41" t="s">
        <v>32</v>
      </c>
      <c r="B41" s="43" t="s">
        <v>21</v>
      </c>
      <c r="C41" s="71">
        <v>11</v>
      </c>
      <c r="D41" s="65">
        <f>'[1]Indice II semestre'!E40</f>
        <v>1051300</v>
      </c>
      <c r="E41" s="9">
        <v>1058800</v>
      </c>
      <c r="F41" s="47">
        <v>36700</v>
      </c>
      <c r="G41" s="40"/>
      <c r="H41" s="82"/>
      <c r="I41" s="48">
        <f t="shared" si="2"/>
        <v>20395.22</v>
      </c>
      <c r="J41" s="35">
        <f t="shared" si="4"/>
        <v>157695</v>
      </c>
    </row>
    <row r="42" spans="1:10" ht="12.75" customHeight="1">
      <c r="A42" s="41" t="s">
        <v>33</v>
      </c>
      <c r="B42" s="44" t="s">
        <v>22</v>
      </c>
      <c r="C42" s="71">
        <v>11</v>
      </c>
      <c r="D42" s="65">
        <f>'[1]Indice II semestre'!E41</f>
        <v>1051300</v>
      </c>
      <c r="E42" s="9">
        <v>1058800</v>
      </c>
      <c r="F42" s="47">
        <v>36700</v>
      </c>
      <c r="G42" s="40"/>
      <c r="H42" s="82"/>
      <c r="I42" s="48">
        <f t="shared" si="2"/>
        <v>20395.22</v>
      </c>
      <c r="J42" s="35">
        <f t="shared" si="4"/>
        <v>157695</v>
      </c>
    </row>
    <row r="43" spans="1:10" ht="12.75" customHeight="1">
      <c r="A43" s="42" t="s">
        <v>59</v>
      </c>
      <c r="B43" s="44" t="s">
        <v>58</v>
      </c>
      <c r="C43" s="71">
        <v>11</v>
      </c>
      <c r="D43" s="65">
        <f>'[1]Indice II semestre'!E42</f>
        <v>1051300</v>
      </c>
      <c r="E43" s="9">
        <v>1058800</v>
      </c>
      <c r="F43" s="47">
        <v>36700</v>
      </c>
      <c r="G43" s="40"/>
      <c r="H43" s="82"/>
      <c r="I43" s="48">
        <f t="shared" si="2"/>
        <v>20395.22</v>
      </c>
      <c r="J43" s="35">
        <f t="shared" si="4"/>
        <v>157695</v>
      </c>
    </row>
    <row r="44" spans="1:10" ht="12.75" customHeight="1">
      <c r="A44" s="42" t="s">
        <v>47</v>
      </c>
      <c r="B44" s="45">
        <v>4485</v>
      </c>
      <c r="C44" s="71">
        <v>11</v>
      </c>
      <c r="D44" s="65">
        <f>'[1]Indice II semestre'!E43</f>
        <v>1051300</v>
      </c>
      <c r="E44" s="9">
        <v>1058800</v>
      </c>
      <c r="F44" s="47">
        <v>36700</v>
      </c>
      <c r="G44" s="40"/>
      <c r="H44" s="82"/>
      <c r="I44" s="48">
        <f t="shared" si="2"/>
        <v>20395.22</v>
      </c>
      <c r="J44" s="35">
        <f t="shared" si="4"/>
        <v>157695</v>
      </c>
    </row>
    <row r="45" spans="1:10" ht="12.75" customHeight="1">
      <c r="A45" s="41" t="s">
        <v>60</v>
      </c>
      <c r="B45" s="43" t="s">
        <v>23</v>
      </c>
      <c r="C45" s="71">
        <v>12</v>
      </c>
      <c r="D45" s="65">
        <f>'[1]Indice II semestre'!E44</f>
        <v>1540500</v>
      </c>
      <c r="E45" s="9">
        <v>1540500</v>
      </c>
      <c r="F45" s="47">
        <v>53950</v>
      </c>
      <c r="G45" s="40"/>
      <c r="H45" s="82"/>
      <c r="I45" s="48">
        <f t="shared" si="2"/>
        <v>29885.7</v>
      </c>
      <c r="J45" s="35">
        <f t="shared" si="4"/>
        <v>231075</v>
      </c>
    </row>
    <row r="46" spans="1:10" ht="12.75" customHeight="1">
      <c r="A46" s="41" t="s">
        <v>61</v>
      </c>
      <c r="B46" s="43" t="s">
        <v>24</v>
      </c>
      <c r="C46" s="72">
        <v>13</v>
      </c>
      <c r="D46" s="65">
        <f>'[1]Indice II semestre'!E45</f>
        <v>1785950</v>
      </c>
      <c r="E46" s="9">
        <v>1785950</v>
      </c>
      <c r="F46" s="47">
        <v>62550</v>
      </c>
      <c r="G46" s="40"/>
      <c r="H46" s="82"/>
      <c r="I46" s="48">
        <f t="shared" si="2"/>
        <v>34647.43</v>
      </c>
      <c r="J46" s="35">
        <f t="shared" si="4"/>
        <v>267892.5</v>
      </c>
    </row>
    <row r="47" spans="1:10" ht="12.75" customHeight="1" thickBot="1">
      <c r="A47" s="57" t="s">
        <v>67</v>
      </c>
      <c r="B47" s="58">
        <v>9152</v>
      </c>
      <c r="C47" s="73">
        <v>14</v>
      </c>
      <c r="D47" s="67">
        <f>'[1]Indice II semestre'!E46</f>
        <v>901358</v>
      </c>
      <c r="E47" s="59">
        <v>914658</v>
      </c>
      <c r="F47" s="60">
        <v>49574</v>
      </c>
      <c r="G47" s="61"/>
      <c r="H47" s="62"/>
      <c r="I47" s="74">
        <v>17486.33</v>
      </c>
      <c r="J47" s="63">
        <f t="shared" si="4"/>
        <v>135203.7</v>
      </c>
    </row>
    <row r="48" spans="1:10" ht="44.25" customHeight="1">
      <c r="A48" s="83" t="s">
        <v>71</v>
      </c>
      <c r="B48" s="84"/>
      <c r="C48" s="84"/>
      <c r="D48" s="84"/>
      <c r="E48" s="84"/>
      <c r="F48" s="84"/>
      <c r="G48" s="84"/>
      <c r="H48" s="84"/>
      <c r="I48" s="84"/>
      <c r="J48" s="84"/>
    </row>
    <row r="49" spans="1:10" ht="12.75" customHeight="1">
      <c r="A49" s="31" t="s">
        <v>72</v>
      </c>
      <c r="B49" s="22"/>
      <c r="C49" s="23"/>
      <c r="D49" s="24"/>
      <c r="E49" s="24"/>
      <c r="F49" s="24"/>
      <c r="G49" s="19"/>
      <c r="H49" s="20"/>
      <c r="I49" s="30"/>
      <c r="J49" s="26"/>
    </row>
    <row r="50" spans="1:9" ht="12.75" customHeight="1">
      <c r="A50" s="31" t="s">
        <v>73</v>
      </c>
      <c r="B50" s="32"/>
      <c r="C50" s="23"/>
      <c r="D50" s="24"/>
      <c r="E50" s="24"/>
      <c r="F50" s="24"/>
      <c r="G50" s="19"/>
      <c r="H50" s="20"/>
      <c r="I50" s="30"/>
    </row>
    <row r="51" spans="1:6" ht="12.75" customHeight="1" thickBot="1">
      <c r="A51" s="25" t="s">
        <v>74</v>
      </c>
      <c r="B51" s="22"/>
      <c r="C51" s="23"/>
      <c r="D51" s="24"/>
      <c r="E51" s="24"/>
      <c r="F51" s="24"/>
    </row>
    <row r="52" spans="1:5" ht="12" customHeight="1" thickBot="1">
      <c r="A52" s="21" t="s">
        <v>51</v>
      </c>
      <c r="B52" s="78">
        <v>2273</v>
      </c>
      <c r="C52" s="79"/>
      <c r="D52" s="80"/>
      <c r="E52" s="39"/>
    </row>
    <row r="53" ht="12.75" customHeight="1">
      <c r="A53" s="18"/>
    </row>
  </sheetData>
  <sheetProtection/>
  <mergeCells count="14">
    <mergeCell ref="A9:J9"/>
    <mergeCell ref="A10:J10"/>
    <mergeCell ref="A11:J11"/>
    <mergeCell ref="I13:I14"/>
    <mergeCell ref="J13:J14"/>
    <mergeCell ref="C13:C14"/>
    <mergeCell ref="A13:A14"/>
    <mergeCell ref="H15:H21"/>
    <mergeCell ref="B52:D52"/>
    <mergeCell ref="H22:H46"/>
    <mergeCell ref="A48:J48"/>
    <mergeCell ref="D13:D14"/>
    <mergeCell ref="E13:E14"/>
    <mergeCell ref="F13:F14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Hernán A. Rojas Angulo</dc:creator>
  <cp:keywords/>
  <dc:description/>
  <cp:lastModifiedBy>Windows User</cp:lastModifiedBy>
  <cp:lastPrinted>2019-10-07T17:15:48Z</cp:lastPrinted>
  <dcterms:created xsi:type="dcterms:W3CDTF">1999-06-24T18:12:00Z</dcterms:created>
  <dcterms:modified xsi:type="dcterms:W3CDTF">2021-05-26T17:08:44Z</dcterms:modified>
  <cp:category/>
  <cp:version/>
  <cp:contentType/>
  <cp:contentStatus/>
</cp:coreProperties>
</file>