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183\AC\Temp\"/>
    </mc:Choice>
  </mc:AlternateContent>
  <xr:revisionPtr revIDLastSave="0" documentId="8_{8A73DA79-EBC4-4D70-B8E8-B4114293D176}" xr6:coauthVersionLast="47" xr6:coauthVersionMax="47" xr10:uidLastSave="{00000000-0000-0000-0000-000000000000}"/>
  <bookViews>
    <workbookView xWindow="-60" yWindow="-60" windowWidth="15480" windowHeight="11640" tabRatio="488" xr2:uid="{00000000-000D-0000-FFFF-FFFF00000000}"/>
  </bookViews>
  <sheets>
    <sheet name="EJECUCION PRESUP.DICIEMBRE 2020" sheetId="1" r:id="rId1"/>
    <sheet name="DETALLE DE EJECUCION POR MES" sheetId="2" r:id="rId2"/>
    <sheet name="GASTOS MES DE DICIEMBRE 2020" sheetId="3" r:id="rId3"/>
  </sheets>
  <definedNames>
    <definedName name="_xlnm.Print_Titles" localSheetId="0">'EJECUCION PRESUP.DICIEMBRE 2020'!$4:$4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7" i="2" l="1"/>
  <c r="N155" i="2"/>
  <c r="O155" i="2"/>
  <c r="T85" i="1"/>
  <c r="T61" i="1"/>
  <c r="T21" i="1"/>
  <c r="Q6" i="1"/>
  <c r="X6" i="1"/>
  <c r="Q7" i="1"/>
  <c r="Y7" i="1"/>
  <c r="Q8" i="1"/>
  <c r="X8" i="1"/>
  <c r="Q9" i="1"/>
  <c r="Q10" i="1"/>
  <c r="X10" i="1"/>
  <c r="Q11" i="1"/>
  <c r="Q12" i="1"/>
  <c r="X12" i="1"/>
  <c r="Q13" i="1"/>
  <c r="X13" i="1"/>
  <c r="Q14" i="1"/>
  <c r="X14" i="1"/>
  <c r="Q15" i="1"/>
  <c r="X15" i="1"/>
  <c r="Q16" i="1"/>
  <c r="Y16" i="1"/>
  <c r="Q17" i="1"/>
  <c r="Q18" i="1"/>
  <c r="X18" i="1"/>
  <c r="Q19" i="1"/>
  <c r="X19" i="1"/>
  <c r="Q20" i="1"/>
  <c r="X20" i="1"/>
  <c r="Q5" i="1"/>
  <c r="Y5" i="1"/>
  <c r="E21" i="1"/>
  <c r="C4" i="2"/>
  <c r="C32" i="2"/>
  <c r="C38" i="2"/>
  <c r="C44" i="2"/>
  <c r="C51" i="2"/>
  <c r="C59" i="2"/>
  <c r="C64" i="2"/>
  <c r="C66" i="2"/>
  <c r="C70" i="2"/>
  <c r="C78" i="2"/>
  <c r="C80" i="2"/>
  <c r="C88" i="2"/>
  <c r="C95" i="2"/>
  <c r="C99" i="2"/>
  <c r="C107" i="2"/>
  <c r="C110" i="2"/>
  <c r="C121" i="2"/>
  <c r="C129" i="2"/>
  <c r="C134" i="2"/>
  <c r="C120" i="2" s="1"/>
  <c r="J135" i="2"/>
  <c r="C139" i="2"/>
  <c r="C141" i="2"/>
  <c r="C145" i="2"/>
  <c r="C150" i="2"/>
  <c r="C152" i="2"/>
  <c r="D155" i="2"/>
  <c r="E155" i="2"/>
  <c r="F155" i="2"/>
  <c r="G155" i="2"/>
  <c r="H155" i="2"/>
  <c r="I155" i="2"/>
  <c r="J155" i="2"/>
  <c r="K155" i="2"/>
  <c r="L155" i="2"/>
  <c r="M155" i="2"/>
  <c r="X5" i="1"/>
  <c r="X7" i="1"/>
  <c r="X9" i="1"/>
  <c r="X11" i="1"/>
  <c r="Y12" i="1"/>
  <c r="X17" i="1"/>
  <c r="D21" i="1"/>
  <c r="F21" i="1"/>
  <c r="G21" i="1"/>
  <c r="H21" i="1"/>
  <c r="I21" i="1"/>
  <c r="J21" i="1"/>
  <c r="K21" i="1"/>
  <c r="L21" i="1"/>
  <c r="M21" i="1"/>
  <c r="N21" i="1"/>
  <c r="R21" i="1"/>
  <c r="S21" i="1"/>
  <c r="U21" i="1"/>
  <c r="V21" i="1"/>
  <c r="W21" i="1"/>
  <c r="Q22" i="1"/>
  <c r="Y22" i="1"/>
  <c r="Q23" i="1"/>
  <c r="U23" i="1"/>
  <c r="X23" i="1"/>
  <c r="Q24" i="1"/>
  <c r="X24" i="1"/>
  <c r="Q25" i="1"/>
  <c r="X25" i="1"/>
  <c r="Q26" i="1"/>
  <c r="X26" i="1"/>
  <c r="Q27" i="1"/>
  <c r="X27" i="1"/>
  <c r="Q28" i="1"/>
  <c r="X28" i="1"/>
  <c r="Q29" i="1"/>
  <c r="X29" i="1"/>
  <c r="Q30" i="1"/>
  <c r="X30" i="1"/>
  <c r="Q31" i="1"/>
  <c r="Q32" i="1"/>
  <c r="Q33" i="1"/>
  <c r="Q34" i="1"/>
  <c r="U34" i="1"/>
  <c r="Q35" i="1"/>
  <c r="Q36" i="1"/>
  <c r="X36" i="1"/>
  <c r="Q37" i="1"/>
  <c r="Q38" i="1"/>
  <c r="Q39" i="1"/>
  <c r="Q40" i="1"/>
  <c r="X40" i="1"/>
  <c r="Q41" i="1"/>
  <c r="Q42" i="1"/>
  <c r="U43" i="1"/>
  <c r="Q43" i="1"/>
  <c r="Q44" i="1"/>
  <c r="U45" i="1"/>
  <c r="Q45" i="1"/>
  <c r="X45" i="1"/>
  <c r="Q46" i="1"/>
  <c r="U47" i="1"/>
  <c r="Q47" i="1"/>
  <c r="X47" i="1"/>
  <c r="Q48" i="1"/>
  <c r="U49" i="1"/>
  <c r="Q49" i="1"/>
  <c r="X49" i="1"/>
  <c r="Q50" i="1"/>
  <c r="U51" i="1"/>
  <c r="Q51" i="1"/>
  <c r="Q52" i="1"/>
  <c r="U53" i="1"/>
  <c r="Q53" i="1"/>
  <c r="X53" i="1"/>
  <c r="Q54" i="1"/>
  <c r="U55" i="1"/>
  <c r="Q55" i="1"/>
  <c r="X55" i="1"/>
  <c r="Q56" i="1"/>
  <c r="U57" i="1"/>
  <c r="Q57" i="1"/>
  <c r="X57" i="1"/>
  <c r="Q58" i="1"/>
  <c r="Y58" i="1"/>
  <c r="Q59" i="1"/>
  <c r="Y59" i="1"/>
  <c r="Q60" i="1"/>
  <c r="X60" i="1"/>
  <c r="D61" i="1"/>
  <c r="E61" i="1"/>
  <c r="F61" i="1"/>
  <c r="G61" i="1"/>
  <c r="H61" i="1"/>
  <c r="I61" i="1"/>
  <c r="J61" i="1"/>
  <c r="K61" i="1"/>
  <c r="L61" i="1"/>
  <c r="M61" i="1"/>
  <c r="N61" i="1"/>
  <c r="O61" i="1"/>
  <c r="R61" i="1"/>
  <c r="S61" i="1"/>
  <c r="V61" i="1"/>
  <c r="W61" i="1"/>
  <c r="Q62" i="1"/>
  <c r="Q63" i="1"/>
  <c r="Q64" i="1"/>
  <c r="Q65" i="1"/>
  <c r="U65" i="1"/>
  <c r="Q66" i="1"/>
  <c r="U66" i="1"/>
  <c r="X66" i="1"/>
  <c r="Q67" i="1"/>
  <c r="Y67" i="1"/>
  <c r="Q68" i="1"/>
  <c r="Y68" i="1"/>
  <c r="Q69" i="1"/>
  <c r="Q70" i="1"/>
  <c r="Q71" i="1"/>
  <c r="Q72" i="1"/>
  <c r="Q73" i="1"/>
  <c r="Q74" i="1"/>
  <c r="U74" i="1"/>
  <c r="Q75" i="1"/>
  <c r="Y75" i="1"/>
  <c r="Q76" i="1"/>
  <c r="Q77" i="1"/>
  <c r="Y77" i="1"/>
  <c r="Q78" i="1"/>
  <c r="Q79" i="1"/>
  <c r="Q80" i="1"/>
  <c r="Q81" i="1"/>
  <c r="Y81" i="1"/>
  <c r="Q82" i="1"/>
  <c r="U82" i="1"/>
  <c r="Q83" i="1"/>
  <c r="U83" i="1"/>
  <c r="X83" i="1"/>
  <c r="Q84" i="1"/>
  <c r="U84" i="1"/>
  <c r="X84" i="1"/>
  <c r="D85" i="1"/>
  <c r="E85" i="1"/>
  <c r="F85" i="1"/>
  <c r="G85" i="1"/>
  <c r="H85" i="1"/>
  <c r="I85" i="1"/>
  <c r="J85" i="1"/>
  <c r="K85" i="1"/>
  <c r="L85" i="1"/>
  <c r="M85" i="1"/>
  <c r="N85" i="1"/>
  <c r="O85" i="1"/>
  <c r="R85" i="1"/>
  <c r="S85" i="1"/>
  <c r="V85" i="1"/>
  <c r="W85" i="1"/>
  <c r="Q86" i="1"/>
  <c r="X86" i="1"/>
  <c r="Q87" i="1"/>
  <c r="X87" i="1"/>
  <c r="Q88" i="1"/>
  <c r="X88" i="1"/>
  <c r="Q89" i="1"/>
  <c r="X89" i="1"/>
  <c r="Q90" i="1"/>
  <c r="X90" i="1"/>
  <c r="Q91" i="1"/>
  <c r="Q92" i="1"/>
  <c r="X92" i="1"/>
  <c r="Q93" i="1"/>
  <c r="X93" i="1"/>
  <c r="Q94" i="1"/>
  <c r="Q95" i="1"/>
  <c r="X95" i="1"/>
  <c r="Q96" i="1"/>
  <c r="X96" i="1"/>
  <c r="D97" i="1"/>
  <c r="E97" i="1"/>
  <c r="F97" i="1"/>
  <c r="G97" i="1"/>
  <c r="H97" i="1"/>
  <c r="I97" i="1"/>
  <c r="I109" i="1"/>
  <c r="J97" i="1"/>
  <c r="K97" i="1"/>
  <c r="L97" i="1"/>
  <c r="L109" i="1" s="1"/>
  <c r="M97" i="1"/>
  <c r="N97" i="1"/>
  <c r="O97" i="1"/>
  <c r="R97" i="1"/>
  <c r="S97" i="1"/>
  <c r="T97" i="1"/>
  <c r="U97" i="1"/>
  <c r="V97" i="1"/>
  <c r="W97" i="1"/>
  <c r="Q98" i="1"/>
  <c r="Y98" i="1"/>
  <c r="Q99" i="1"/>
  <c r="Q100" i="1"/>
  <c r="X100" i="1"/>
  <c r="Q101" i="1"/>
  <c r="X101" i="1"/>
  <c r="Q102" i="1"/>
  <c r="X102" i="1"/>
  <c r="Q103" i="1"/>
  <c r="X103" i="1"/>
  <c r="Q104" i="1"/>
  <c r="Q105" i="1"/>
  <c r="X105" i="1"/>
  <c r="Q106" i="1"/>
  <c r="X106" i="1"/>
  <c r="D107" i="1"/>
  <c r="E107" i="1"/>
  <c r="E109" i="1" s="1"/>
  <c r="F107" i="1"/>
  <c r="F109" i="1" s="1"/>
  <c r="G107" i="1"/>
  <c r="G109" i="1" s="1"/>
  <c r="N107" i="1"/>
  <c r="O107" i="1"/>
  <c r="R107" i="1"/>
  <c r="T107" i="1"/>
  <c r="U107" i="1"/>
  <c r="V107" i="1"/>
  <c r="W107" i="1"/>
  <c r="X59" i="1"/>
  <c r="X51" i="1"/>
  <c r="X43" i="1"/>
  <c r="U59" i="1"/>
  <c r="U80" i="1"/>
  <c r="U77" i="1"/>
  <c r="Y74" i="1"/>
  <c r="U68" i="1"/>
  <c r="C138" i="2"/>
  <c r="X82" i="1"/>
  <c r="U41" i="1"/>
  <c r="U30" i="1"/>
  <c r="U29" i="1"/>
  <c r="U27" i="1"/>
  <c r="U25" i="1"/>
  <c r="Y17" i="1"/>
  <c r="C31" i="2"/>
  <c r="Y8" i="1"/>
  <c r="Y25" i="1"/>
  <c r="Y27" i="1"/>
  <c r="Y29" i="1"/>
  <c r="X68" i="1"/>
  <c r="Y89" i="1"/>
  <c r="Y15" i="1"/>
  <c r="Y34" i="1"/>
  <c r="Y84" i="1"/>
  <c r="Y83" i="1"/>
  <c r="X62" i="1"/>
  <c r="Y11" i="1"/>
  <c r="U26" i="1"/>
  <c r="U39" i="1"/>
  <c r="U81" i="1"/>
  <c r="Y19" i="1"/>
  <c r="Y106" i="1"/>
  <c r="Y103" i="1"/>
  <c r="J109" i="1"/>
  <c r="U24" i="1"/>
  <c r="U28" i="1"/>
  <c r="X39" i="1"/>
  <c r="X98" i="1"/>
  <c r="U67" i="1"/>
  <c r="U75" i="1"/>
  <c r="Y65" i="1"/>
  <c r="Y88" i="1"/>
  <c r="U42" i="1"/>
  <c r="Y13" i="1"/>
  <c r="Y24" i="1"/>
  <c r="Y26" i="1"/>
  <c r="Y28" i="1"/>
  <c r="Y30" i="1"/>
  <c r="X67" i="1"/>
  <c r="X71" i="1"/>
  <c r="X73" i="1"/>
  <c r="X75" i="1"/>
  <c r="X77" i="1"/>
  <c r="X79" i="1"/>
  <c r="X81" i="1"/>
  <c r="Y6" i="1"/>
  <c r="Y33" i="1"/>
  <c r="Y35" i="1"/>
  <c r="V109" i="1"/>
  <c r="K109" i="1"/>
  <c r="Y96" i="1"/>
  <c r="X32" i="1"/>
  <c r="O109" i="1"/>
  <c r="Y105" i="1"/>
  <c r="Y101" i="1"/>
  <c r="X58" i="1"/>
  <c r="X56" i="1"/>
  <c r="X54" i="1"/>
  <c r="X52" i="1"/>
  <c r="X50" i="1"/>
  <c r="X48" i="1"/>
  <c r="X46" i="1"/>
  <c r="X44" i="1"/>
  <c r="U38" i="1"/>
  <c r="X38" i="1"/>
  <c r="U31" i="1"/>
  <c r="X31" i="1"/>
  <c r="Q61" i="1"/>
  <c r="X99" i="1"/>
  <c r="Y99" i="1"/>
  <c r="X65" i="1"/>
  <c r="Y57" i="1"/>
  <c r="U58" i="1"/>
  <c r="Y55" i="1"/>
  <c r="U56" i="1"/>
  <c r="Y53" i="1"/>
  <c r="U54" i="1"/>
  <c r="Y51" i="1"/>
  <c r="U52" i="1"/>
  <c r="Y49" i="1"/>
  <c r="U50" i="1"/>
  <c r="Y47" i="1"/>
  <c r="U48" i="1"/>
  <c r="Y45" i="1"/>
  <c r="U46" i="1"/>
  <c r="Y43" i="1"/>
  <c r="U44" i="1"/>
  <c r="Y42" i="1"/>
  <c r="X34" i="1"/>
  <c r="Y20" i="1"/>
  <c r="Y18" i="1"/>
  <c r="O158" i="2"/>
  <c r="X97" i="1"/>
  <c r="T109" i="1"/>
  <c r="S112" i="1"/>
  <c r="D112" i="1"/>
  <c r="Y61" i="1"/>
  <c r="X104" i="1"/>
  <c r="X107" i="1"/>
  <c r="Y104" i="1"/>
  <c r="Y80" i="1"/>
  <c r="X80" i="1"/>
  <c r="Y78" i="1"/>
  <c r="U78" i="1"/>
  <c r="X78" i="1"/>
  <c r="U76" i="1"/>
  <c r="Y76" i="1"/>
  <c r="U72" i="1"/>
  <c r="Y72" i="1"/>
  <c r="X72" i="1"/>
  <c r="U70" i="1"/>
  <c r="X70" i="1"/>
  <c r="U64" i="1"/>
  <c r="Y64" i="1"/>
  <c r="U62" i="1"/>
  <c r="Q85" i="1"/>
  <c r="Y85" i="1"/>
  <c r="M109" i="1"/>
  <c r="U32" i="1"/>
  <c r="Y32" i="1"/>
  <c r="S109" i="1"/>
  <c r="X22" i="1"/>
  <c r="X42" i="1"/>
  <c r="U22" i="1"/>
  <c r="Y44" i="1"/>
  <c r="Y46" i="1"/>
  <c r="Y48" i="1"/>
  <c r="Y50" i="1"/>
  <c r="Y52" i="1"/>
  <c r="Y54" i="1"/>
  <c r="Y56" i="1"/>
  <c r="Q107" i="1"/>
  <c r="Y107" i="1"/>
  <c r="Y62" i="1"/>
  <c r="Y100" i="1"/>
  <c r="Y36" i="1"/>
  <c r="Y10" i="1"/>
  <c r="Y14" i="1"/>
  <c r="Q97" i="1"/>
  <c r="Y97" i="1"/>
  <c r="X76" i="1"/>
  <c r="X74" i="1"/>
  <c r="Y70" i="1"/>
  <c r="N109" i="1"/>
  <c r="D109" i="1"/>
  <c r="Y79" i="1"/>
  <c r="U79" i="1"/>
  <c r="Y73" i="1"/>
  <c r="U73" i="1"/>
  <c r="Y71" i="1"/>
  <c r="U71" i="1"/>
  <c r="Y69" i="1"/>
  <c r="U69" i="1"/>
  <c r="X69" i="1"/>
  <c r="X64" i="1"/>
  <c r="U63" i="1"/>
  <c r="Y63" i="1"/>
  <c r="X63" i="1"/>
  <c r="X85" i="1"/>
  <c r="X41" i="1"/>
  <c r="Y41" i="1"/>
  <c r="Y39" i="1"/>
  <c r="U40" i="1"/>
  <c r="U35" i="1"/>
  <c r="X35" i="1"/>
  <c r="U33" i="1"/>
  <c r="X33" i="1"/>
  <c r="X16" i="1"/>
  <c r="W109" i="1"/>
  <c r="R109" i="1"/>
  <c r="X21" i="1"/>
  <c r="Q21" i="1"/>
  <c r="U61" i="1"/>
  <c r="X61" i="1"/>
  <c r="U85" i="1"/>
  <c r="U109" i="1"/>
  <c r="Y21" i="1"/>
  <c r="Q109" i="1"/>
  <c r="Y112" i="1"/>
  <c r="X109" i="1" l="1"/>
  <c r="C87" i="2"/>
  <c r="C155" i="2" s="1"/>
</calcChain>
</file>

<file path=xl/sharedStrings.xml><?xml version="1.0" encoding="utf-8"?>
<sst xmlns="http://schemas.openxmlformats.org/spreadsheetml/2006/main" count="903" uniqueCount="499">
  <si>
    <t xml:space="preserve">DETALLE DEL GASTO,  EJECUCION PRESUPUESTARIA </t>
  </si>
  <si>
    <t>AL 31 DE DICIEMBRE DEL 2020</t>
  </si>
  <si>
    <t>DEFENSORIA DE LOS HABITANTES DE LA REPUBLICA</t>
  </si>
  <si>
    <t xml:space="preserve">GRUPO </t>
  </si>
  <si>
    <t xml:space="preserve">SUB PARTIDA DE GASTOS </t>
  </si>
  <si>
    <t>Gasto Objeto</t>
  </si>
  <si>
    <t>PRESUPUESTO ACTUAL</t>
  </si>
  <si>
    <t>DECRETO DEVENGADOS</t>
  </si>
  <si>
    <t>DECRETO  H-003-2020</t>
  </si>
  <si>
    <t>DECRETO  H-005-2020</t>
  </si>
  <si>
    <t>DECRETO  H-14-2020</t>
  </si>
  <si>
    <t>DECRETO  H-15-2020</t>
  </si>
  <si>
    <t>DECRETO  H-16-2020</t>
  </si>
  <si>
    <t>DECRETO  H-11-2020 PRESUP. EXT.</t>
  </si>
  <si>
    <t>DECRETO  H-006-2020</t>
  </si>
  <si>
    <t>DECRETO H-503 MES DE JULIO 2020</t>
  </si>
  <si>
    <t>DECRETO  H-007-2020</t>
  </si>
  <si>
    <t>SUBEJECUCION 10, OFICIO DH-DFC-0672-2020</t>
  </si>
  <si>
    <t>DECRETO 42722H DEL 04-12-2020</t>
  </si>
  <si>
    <t>PRESUPUESTO REAL</t>
  </si>
  <si>
    <t>Solicitado</t>
  </si>
  <si>
    <t>Comprometido</t>
  </si>
  <si>
    <t>PAGADO</t>
  </si>
  <si>
    <t>Pagado</t>
  </si>
  <si>
    <t>Cuota</t>
  </si>
  <si>
    <t>Cuota Actual</t>
  </si>
  <si>
    <t>Disponible Acumulado</t>
  </si>
  <si>
    <t>% EJECUCIÓN</t>
  </si>
  <si>
    <t xml:space="preserve">REMUNERACION  </t>
  </si>
  <si>
    <t>Sueldos para cargos fijos</t>
  </si>
  <si>
    <t>Suplencias</t>
  </si>
  <si>
    <t xml:space="preserve"> -     </t>
  </si>
  <si>
    <t>Tiempo extraordinario</t>
  </si>
  <si>
    <t xml:space="preserve">Recargo de Funciones </t>
  </si>
  <si>
    <t>Disponibilidad Laboral</t>
  </si>
  <si>
    <t>Retribución por años servidos</t>
  </si>
  <si>
    <t>Restricción al ejercicio laboral</t>
  </si>
  <si>
    <t>Décimo tercer mes</t>
  </si>
  <si>
    <t>Salario escolar</t>
  </si>
  <si>
    <t>Otros incentivos salariales</t>
  </si>
  <si>
    <t>Contrib. Patronal al seguro de salud</t>
  </si>
  <si>
    <t>Contrib. Patronal al banco popular</t>
  </si>
  <si>
    <t>Contrib part. al seguro de pensiones</t>
  </si>
  <si>
    <t>Aporte part. régimen oblig. de pens.</t>
  </si>
  <si>
    <t>Aporte patronal de fondo de cap.Lab.</t>
  </si>
  <si>
    <t>Contrib. Part. otros fondos Adm.</t>
  </si>
  <si>
    <t>TOTAL REMUNERACIONES</t>
  </si>
  <si>
    <t>SERVICIOS</t>
  </si>
  <si>
    <t>Alquileres de edificios y locales</t>
  </si>
  <si>
    <t xml:space="preserve">Alquileres y Derechos de Telecomunicaciones </t>
  </si>
  <si>
    <t>Otros alquileres</t>
  </si>
  <si>
    <t>Servicios de agua y alcantarillado</t>
  </si>
  <si>
    <t>Servicios de energía eléctrica</t>
  </si>
  <si>
    <t>Servicios de Correo</t>
  </si>
  <si>
    <t>Servicios de telecomunicaciones</t>
  </si>
  <si>
    <t>Otros servicios básicos</t>
  </si>
  <si>
    <t xml:space="preserve">Información (Publicaciones) </t>
  </si>
  <si>
    <t>Publicidad y Propaganda</t>
  </si>
  <si>
    <t>Impresión y encuadernación</t>
  </si>
  <si>
    <t xml:space="preserve">Transporte de Bienes </t>
  </si>
  <si>
    <t xml:space="preserve">Comisiones por Servicios Bancarios </t>
  </si>
  <si>
    <t>Servicios de Transferencia Electronica de Información</t>
  </si>
  <si>
    <t>Servicios Médicos y de Laboratorio</t>
  </si>
  <si>
    <t>SERVICIOS JURIDICOS</t>
  </si>
  <si>
    <t>Servicios de Ingenieria</t>
  </si>
  <si>
    <t>Servcios en Ciencias Económicas y Sociales</t>
  </si>
  <si>
    <t>Servicios de Desarrollo de Sistemas Informáticos</t>
  </si>
  <si>
    <t>Servicios Generales (Miscelaneos y Seguridad)</t>
  </si>
  <si>
    <t>Otros servicios de gestión y apoyo</t>
  </si>
  <si>
    <t>Transporte dentro del país</t>
  </si>
  <si>
    <t>Viáticos dentro del país</t>
  </si>
  <si>
    <t xml:space="preserve">Transporte al Exterior </t>
  </si>
  <si>
    <t>Viaticos al Exterior</t>
  </si>
  <si>
    <t>Seguros</t>
  </si>
  <si>
    <t>Actividades de capacitación</t>
  </si>
  <si>
    <t>Actividades protocolarias y sociales</t>
  </si>
  <si>
    <t>Gastos de representación</t>
  </si>
  <si>
    <t>Mantenimiento de edificios y locales</t>
  </si>
  <si>
    <t>Mant. Y reparación de maquinaria.</t>
  </si>
  <si>
    <t>Mant. Y reparación de equipos de trans.</t>
  </si>
  <si>
    <t>Mant. Equipo de Comunicación</t>
  </si>
  <si>
    <t>Mant. Equipo y Mob de Oficina</t>
  </si>
  <si>
    <t>Mant. Y rep de equipo de computo</t>
  </si>
  <si>
    <t>Mant. Y Rep. De otros Equipos</t>
  </si>
  <si>
    <t>Otros Impuestos (Marchamos)</t>
  </si>
  <si>
    <t>Deducibles(Accidentes)</t>
  </si>
  <si>
    <t>Multas</t>
  </si>
  <si>
    <t>TOTAL SERVICIOS</t>
  </si>
  <si>
    <t xml:space="preserve">MATERIALES Y SUMINISTROS </t>
  </si>
  <si>
    <t>Combustibles y lubricantes</t>
  </si>
  <si>
    <t>Productos farmacéuticos y medicinales</t>
  </si>
  <si>
    <t>Tintas, pinturas y diluyentes</t>
  </si>
  <si>
    <t>Otros Productos Quimicos y Conexos</t>
  </si>
  <si>
    <t>Productos Agroforestales</t>
  </si>
  <si>
    <t>Alimentos y bebidas</t>
  </si>
  <si>
    <t>Materiales y productos metálicos</t>
  </si>
  <si>
    <t>Mat. Y Prod. Minerales y Asfalticos</t>
  </si>
  <si>
    <t>Madera y sus Derivados</t>
  </si>
  <si>
    <t>Materiales productos electrónicos, telefonicos y computo</t>
  </si>
  <si>
    <t>Materiales y productos de vidrio</t>
  </si>
  <si>
    <t>Materiales y productos de plástico</t>
  </si>
  <si>
    <t>Otros Mat. y productos de uso en construc. y mantenim.</t>
  </si>
  <si>
    <t>Herramientas e instrumentos</t>
  </si>
  <si>
    <t>Repuestos y accesorios</t>
  </si>
  <si>
    <t>Útiles, materiales de oficina y computo</t>
  </si>
  <si>
    <t>Útiles, materiales medico hospitalario</t>
  </si>
  <si>
    <t>Productos de papel, cartón e impresos</t>
  </si>
  <si>
    <t>Textiles y vestuario</t>
  </si>
  <si>
    <t>Útiles y materiales de limpieza</t>
  </si>
  <si>
    <t>Utiles y Materiales de Resguardo y Seguridad</t>
  </si>
  <si>
    <t>Útiles y materiales de cocina y comedor</t>
  </si>
  <si>
    <t xml:space="preserve">Otros Utiles y Materiales </t>
  </si>
  <si>
    <t>TOTAL MATERIALES Y SUMINISTROS</t>
  </si>
  <si>
    <t>Equipo de Transporte</t>
  </si>
  <si>
    <t>Equipo de Comunicación</t>
  </si>
  <si>
    <t>Equipo Mobiliario de Oficina</t>
  </si>
  <si>
    <t xml:space="preserve">BIENES DURADEROS </t>
  </si>
  <si>
    <t>Equipo y programas de computo</t>
  </si>
  <si>
    <t>Equipo sanitario, de laboratorio e investigación</t>
  </si>
  <si>
    <t xml:space="preserve"> </t>
  </si>
  <si>
    <t>EQUIPO Y MOBILIARIO EDUCACIONAL, DEP. RECREAT.</t>
  </si>
  <si>
    <t>Equipo diverso</t>
  </si>
  <si>
    <t>Edificios</t>
  </si>
  <si>
    <t>Instalaciones</t>
  </si>
  <si>
    <t>Otras construcciones, adiciones y mejoras</t>
  </si>
  <si>
    <t>Bienes Intangibles (Licencias)</t>
  </si>
  <si>
    <t>TOTAL BIENES DURADEROS</t>
  </si>
  <si>
    <t xml:space="preserve">TRANSFERENCIAS </t>
  </si>
  <si>
    <t>Transferencias Corrientes a C.C.S.S (Seguro Pensiones)</t>
  </si>
  <si>
    <t>Transferencias Corrientes a C.C.S.S (Seguro Salud)</t>
  </si>
  <si>
    <t>Transferencias Corrientes a U.C.R</t>
  </si>
  <si>
    <t>Transferencias Corrientes a CONARE</t>
  </si>
  <si>
    <t>Becas a terceras personas</t>
  </si>
  <si>
    <t xml:space="preserve">Prestaciones Legales </t>
  </si>
  <si>
    <t>Otras prestaciones a personas (Incapacidades)</t>
  </si>
  <si>
    <t>Indemnizaciones</t>
  </si>
  <si>
    <t>TRANSF. CORRIENTES A ORG. INT.</t>
  </si>
  <si>
    <t>TOTAL TRANSFERENCIAS</t>
  </si>
  <si>
    <t>TOTAL INGRESOS RECIBIDOS AL 31 DE DICIEMBRE DEL 2020</t>
  </si>
  <si>
    <t>EJECUCIÓN GLOBAL</t>
  </si>
  <si>
    <t>CARGOS POR MES PROGRAMA 808 DEFENSORIA DE LOS HABITANTES-2020</t>
  </si>
  <si>
    <t>PRESUP. FINAL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</si>
  <si>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</si>
  <si>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</si>
  <si>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</si>
  <si>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</si>
  <si>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</si>
  <si>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</si>
  <si>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</si>
  <si>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</si>
  <si>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</si>
  <si>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</si>
  <si>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</si>
  <si>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</si>
  <si>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00</t>
  </si>
  <si>
    <t>REMUNERACIONES</t>
  </si>
  <si>
    <t>001</t>
  </si>
  <si>
    <t xml:space="preserve">REMUNERACIONES BASICAS </t>
  </si>
  <si>
    <t>SUELDOS PARA CARGOS FIJOS</t>
  </si>
  <si>
    <t>SERVICIOS ESPECIALES</t>
  </si>
  <si>
    <t>SUPLENCIAS</t>
  </si>
  <si>
    <t>002</t>
  </si>
  <si>
    <t>REMUNERACIONES EVENTUALES</t>
  </si>
  <si>
    <t>TIEMPO EXTRAORDINARIO</t>
  </si>
  <si>
    <t>RECARGO DE FUNCIONES</t>
  </si>
  <si>
    <t>DISPONIBILIDAD LABORAL</t>
  </si>
  <si>
    <t>003</t>
  </si>
  <si>
    <t>INCENTIVOS SALARIALES</t>
  </si>
  <si>
    <t>RETRIBUCION POR AÑOS SERVIDOS</t>
  </si>
  <si>
    <t>RESTRICCION AL EJERCICIO LIBERAL  DE L A PROFESION</t>
  </si>
  <si>
    <t>DECIMO TERCER MES</t>
  </si>
  <si>
    <t>SALARIO ESCOLAR</t>
  </si>
  <si>
    <t>OTROS INCENTIVOS SALARIALES</t>
  </si>
  <si>
    <t>004</t>
  </si>
  <si>
    <t>CONTRIBUCIONES PATRONALES AL DESARROLLO Y LA SEGURIDAD SOCIAL</t>
  </si>
  <si>
    <t>CONTRIBUCION PATRONAL AL SEGURO DE SALUD DE LA C.C.S.S. 9.25%</t>
  </si>
  <si>
    <t>CONTRIBUCION PATRONAL AL INST. MIXTO DE AYUDA SOCIAL</t>
  </si>
  <si>
    <t>CONTRIBUCION PATRONAL AL BANCO POPULAR Y DE DESARROLLO COMUNAL .05%</t>
  </si>
  <si>
    <t>005</t>
  </si>
  <si>
    <t>CONTRIBUCION PATRON. FOND. DE PENSIONES Y OTROS FONDOS DE CAPITAL</t>
  </si>
  <si>
    <t>CONTRIB. PATR. AL SEGURO DE PENSIONES DE LA C.C.S.S. 5.08%</t>
  </si>
  <si>
    <t>APORTE PATR. REGIMEN OBLIG. DE PENSIONES COMPLEMENTARIAS 1.5%</t>
  </si>
  <si>
    <t>APORTE PATRONAL DE FONDO DE CAPITALIZACION LABORAL 3%</t>
  </si>
  <si>
    <t>CONTRIB. PATR. OTROS FDOS ADMINIST. POR ENTES PRIVADOS  ASOFUNDE 5%</t>
  </si>
  <si>
    <t>099</t>
  </si>
  <si>
    <t>REMUNERACIONES DIVERSAS</t>
  </si>
  <si>
    <t>GASTOS DE REPRESENTACION PERSONAL</t>
  </si>
  <si>
    <t>01</t>
  </si>
  <si>
    <t xml:space="preserve">SERVICIOS                </t>
  </si>
  <si>
    <t>ALQUILERES</t>
  </si>
  <si>
    <t>ALQUILERES DE EDIFICIOS, LOCALES, Y TERRENOS</t>
  </si>
  <si>
    <t>ALQUILERES DE MAQUINARIA, EQUIPO Y MOBILIARIO</t>
  </si>
  <si>
    <t>ALQUILER DE EQUIPO DE COMPUTO</t>
  </si>
  <si>
    <t>ALQUILER Y DERECHOS PARA TELECOMUNICACIONES</t>
  </si>
  <si>
    <t>OTROS ALQUILERES</t>
  </si>
  <si>
    <t>SERVICIOS BASICOS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</si>
  <si>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</si>
  <si>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</si>
  <si>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</si>
  <si>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</si>
  <si>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</si>
  <si>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SERVICIOS COMERCIALES Y FINANCIEROS</t>
  </si>
  <si>
    <t>INFORMACION</t>
  </si>
  <si>
    <t>PUBLICIDAD Y PROPAGANDA</t>
  </si>
  <si>
    <t>IMPRESIÓN, ENCUADERNACION, Y OTROS</t>
  </si>
  <si>
    <t>TRANSPORTE DE BIENES</t>
  </si>
  <si>
    <t>COMISIONES Y GASTOS POR SERVICIOS</t>
  </si>
  <si>
    <t>SERVICIO DE TRANSFERENCIA ELECTRONICA DE INFORMACION</t>
  </si>
  <si>
    <t>SERVICIO DE GESTION Y APOYO</t>
  </si>
  <si>
    <t>SERVICIOS MEDICOS Y DE LABORATORIO</t>
  </si>
  <si>
    <t>SERVICIOS DE INGENIERIA</t>
  </si>
  <si>
    <t>SERVICIOS EN CIENCIAS ECONOMICAS Y SOCIALES</t>
  </si>
  <si>
    <t>SERVICIOS DE DESARROLLO DE SISTEMAS INFORMATICOS</t>
  </si>
  <si>
    <t>SERVICIOS GENERALES</t>
  </si>
  <si>
    <t>OTROS SERVICIOS DE GESTION Y APOYO</t>
  </si>
  <si>
    <t>GASTO DE VIAJE Y DE TRANSPORTE</t>
  </si>
  <si>
    <t>TRANSPORTE DENTRO DEL PAIS</t>
  </si>
  <si>
    <t>VIATICOS DENTRO DEL PAIS</t>
  </si>
  <si>
    <t>TRANSPORTE EN EL EXTERIOR</t>
  </si>
  <si>
    <t>VIATICOS EN EL EXTERIOR</t>
  </si>
  <si>
    <t>SEGUROS, REASEGUROS Y OTRAS OBLIGACIONES</t>
  </si>
  <si>
    <t>SEGUROS</t>
  </si>
  <si>
    <t>CAPACITACION Y PROTOCOLO</t>
  </si>
  <si>
    <t>ACTIVIDADES DE CAPACITACION</t>
  </si>
  <si>
    <t>ACTIVIDADES PROTOCOLARIAS Y SOCIALES</t>
  </si>
  <si>
    <t>GASTOS DE REPRESENTACION INST.</t>
  </si>
  <si>
    <t>MANTENIMIENTO Y REPARACION</t>
  </si>
  <si>
    <t>MANTENIMIENTO DE EDIFICIOS Y LOCALES</t>
  </si>
  <si>
    <t>MANTENIMIENTO Y REPARACION DE MAQUINARIA Y EQUIPO DE PRODUCCION</t>
  </si>
  <si>
    <t>MANTENIMIENTO Y REPARACION DE EQUIPO DE TRANSPORTE</t>
  </si>
  <si>
    <t xml:space="preserve">MANTENIMIENTO Y REPARACION DE EQUIPO DE COMUNIICACION </t>
  </si>
  <si>
    <t>MANTENIMIENTO Y REPARACION DE EQUIPO Y MOBILIARIO DE OFICINA</t>
  </si>
  <si>
    <t>MANT. Y REP. DE EQUIPO DE COMPUTO Y SISTEMAS DE INFORMATICA</t>
  </si>
  <si>
    <t>MANTENIMIENTO Y REPARACION DE OTROS EQUIPOS</t>
  </si>
  <si>
    <t>IMPUESTOS</t>
  </si>
  <si>
    <t>OTROS IMPUESTOS</t>
  </si>
  <si>
    <t>SERVICIOS DIVERSOS</t>
  </si>
  <si>
    <t>DEDUCIBLES</t>
  </si>
  <si>
    <t>INTERESES MORATORIOS Y MULTAS</t>
  </si>
  <si>
    <t>OTROS SERVICIOS NO ESPECIFICADOS</t>
  </si>
  <si>
    <t>02</t>
  </si>
  <si>
    <t>MATERIALES Y SUMINISTROS</t>
  </si>
  <si>
    <t>PRODUCTOS QUIMICOS Y CONEXOS</t>
  </si>
  <si>
    <t>COMBUSTIBLES Y LUBRICANTES</t>
  </si>
  <si>
    <t>PRODUCTOS FARMACEUTICOS Y MEDICINALES</t>
  </si>
  <si>
    <t>TINTAS, PINTURAS Y DILUYENTES</t>
  </si>
  <si>
    <t>OTROS PRODUCTOS QUIMICOS</t>
  </si>
  <si>
    <t>ALIMENTOS Y PRODUCTOS AGROPECUARIOS</t>
  </si>
  <si>
    <t>PRODUCTOS PECUARIOS Y OTRAS ESPECIES</t>
  </si>
  <si>
    <t>PRODUCTOS AGROFORESTALES</t>
  </si>
  <si>
    <t>ALIMENTOS Y BEBIDAS</t>
  </si>
  <si>
    <t>MAT. Y PROD. DE USO EN LA CONSTRUCCION Y MANTENIMIENTO</t>
  </si>
  <si>
    <t>MATERIALES Y PRODUCTOS METALICOS</t>
  </si>
  <si>
    <t>MATRIALES Y PRODUCTOS MINERALES Y ASFALTICOS</t>
  </si>
  <si>
    <t>MADERA Y SUS DERIVADOS</t>
  </si>
  <si>
    <t>MATERIALES Y PRODUCTOS ELECTRICOS, TELEFONICOS DE COMPUTO</t>
  </si>
  <si>
    <t>MATERIALES Y PRODUCTOS DE VIDRIO</t>
  </si>
  <si>
    <t>MATERIALES Y PRODUCTOS DE PLASTICO</t>
  </si>
  <si>
    <t>OTROS MATERIALES Y PRODUCTOS DE USO EN CONSTRUCCION</t>
  </si>
  <si>
    <t>HERRAMIENTAS, REPUESTOS Y ACCESORIOS</t>
  </si>
  <si>
    <t>HERRAMIENTAS E INSTRUMENTOS</t>
  </si>
  <si>
    <t>REPUESTOS Y ACCESORIOS</t>
  </si>
  <si>
    <t>UTILES, MATERIALES Y SUMINISTROS DIVERSOS</t>
  </si>
  <si>
    <t>UTILES, MATERIALES DE OFICINA Y COMPUTO</t>
  </si>
  <si>
    <t>UTILES, MATERIALES MEDICO, HOSPITALARIO Y DE INVENTARIO</t>
  </si>
  <si>
    <t>PRODUCTOS DE PAPEL, CARTON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</si>
  <si>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</si>
  <si>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</si>
  <si>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</si>
  <si>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</si>
  <si>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UTILES, MATERIALES Y SUMINISTROS</t>
  </si>
  <si>
    <t>05</t>
  </si>
  <si>
    <t>BIENES DURADEROS</t>
  </si>
  <si>
    <t>MAQUINARIA, EQUIPO Y MOBILIARIO</t>
  </si>
  <si>
    <t>EQUIPO E TRANSPORTE</t>
  </si>
  <si>
    <t>EQUIPO DE COMUNICACIÓN</t>
  </si>
  <si>
    <t>EQUIPO Y MOBILIARIO DE OFICINA</t>
  </si>
  <si>
    <t>EQUIPOS Y PROGRAMAS DE COMPUTO</t>
  </si>
  <si>
    <t>EQUIPO SANITARIO, DE  LABATORIO E INVESTIG.</t>
  </si>
  <si>
    <t>EQUIPO Y MOBILIARIO EDUCACIONAL, DEP. Y RECREATIVO</t>
  </si>
  <si>
    <t>MAQUINARIA Y EQUIPO DIVERSO</t>
  </si>
  <si>
    <t>CONSTRUCCIONES, ADICIONES Y MEJORAS</t>
  </si>
  <si>
    <t>EDIFICIOS</t>
  </si>
  <si>
    <t xml:space="preserve">INSTALACIONES </t>
  </si>
  <si>
    <t>OTRAS CONSTRUCCIONES, ADICIONES Y MEJORAS</t>
  </si>
  <si>
    <t>BIENES DURADEROS DIVERSOS</t>
  </si>
  <si>
    <t>BIENES INTANGIBLES</t>
  </si>
  <si>
    <t>OTROS BIENES DURADEROS</t>
  </si>
  <si>
    <t>06</t>
  </si>
  <si>
    <t>TRANSFERENCIAS CORRIENTES</t>
  </si>
  <si>
    <t>TRANSFERENCIAS CORRIENTES AL SECTOR PUBLICO</t>
  </si>
  <si>
    <t>TRANSFERENCIAS CORRIENTES A INS. DESCEN</t>
  </si>
  <si>
    <t>TRANSFERENCIAS CORRIENTES A PERSONAS</t>
  </si>
  <si>
    <t>BECAS A FUNCIONARIOS</t>
  </si>
  <si>
    <t>BECAS A TERCERAS PERSONAS</t>
  </si>
  <si>
    <t>OTRAS TRANSFERENCIAS A PERSONAS</t>
  </si>
  <si>
    <t>PRESTACIONES</t>
  </si>
  <si>
    <t>PRESTACIONE LEGALES</t>
  </si>
  <si>
    <t>OTRAS PRESTACIONES A TERCERAS PERSONAS</t>
  </si>
  <si>
    <t>TRANSF.CORR. A ENTIDADES PRIV. SIN FINES DE LUCRO</t>
  </si>
  <si>
    <t xml:space="preserve">   </t>
  </si>
  <si>
    <t>TRANSFERENCIAS CORRIENTES A FUNDACIONES</t>
  </si>
  <si>
    <t>OTRAS TRANSFERENCIAS CORRIENTES AL SECTOR PRIVADO</t>
  </si>
  <si>
    <t>INDEMNIZACIONES</t>
  </si>
  <si>
    <t>TRANSFERENCIAS AL EXTERIOR</t>
  </si>
  <si>
    <t>TRANSFERENCIAS CORRIENTES  A ORGANISMOS INTERNACIONALES</t>
  </si>
  <si>
    <t>TOTAL PRESUPUESTO ORDINARIO  2020</t>
  </si>
  <si>
    <t>FRANCISCO VEGA BADILLA</t>
  </si>
  <si>
    <t>CONTABILIDAD</t>
  </si>
  <si>
    <t xml:space="preserve">  </t>
  </si>
  <si>
    <t>31 DE OCTUBRE DEL 2020</t>
  </si>
  <si>
    <t>DEFENSORIA DE LOS HABITANTES</t>
  </si>
  <si>
    <t>MES DE DICIEMBRE 2020</t>
  </si>
  <si>
    <t xml:space="preserve">PAGOS REALIZADOS </t>
  </si>
  <si>
    <t>CTA #TRANF.CT 29444539</t>
  </si>
  <si>
    <t>PRESUPUESTO ORDINARIO</t>
  </si>
  <si>
    <t>JOSE MANUEL VASQUEZ HERNANDEZ</t>
  </si>
  <si>
    <t>Adelanto Gira Guanacaste</t>
  </si>
  <si>
    <t>CTA #TRANF.CT 29445016</t>
  </si>
  <si>
    <t>FABRICIO CHAVARRIA BOLAÑOS</t>
  </si>
  <si>
    <t xml:space="preserve">Adelanto Gira Guanacaste </t>
  </si>
  <si>
    <t>CTA #TRANF.CT 3588964</t>
  </si>
  <si>
    <t>BANCO NACIONAL DE COSTA RICA</t>
  </si>
  <si>
    <t>Recarga Automática Tarjeta Quick Pass</t>
  </si>
  <si>
    <t>CTA #TRANF.CT 6362</t>
  </si>
  <si>
    <t xml:space="preserve">XINIA BARRANTES RÍOS </t>
  </si>
  <si>
    <t>CTA #TRANF.CT 20220394</t>
  </si>
  <si>
    <t xml:space="preserve">Adelanto Gira Limón </t>
  </si>
  <si>
    <t>CTA #TRANF.CT 20221430</t>
  </si>
  <si>
    <t>REBECA GALLARDO BARQUERO</t>
  </si>
  <si>
    <t>CTA #TRANF.CT 20222035</t>
  </si>
  <si>
    <t xml:space="preserve">CARLOS ALVAREZ PRENDAS </t>
  </si>
  <si>
    <t>CTA #TRANF.CT 20222776</t>
  </si>
  <si>
    <t>MONICA CASTILLO AGUILUZ</t>
  </si>
  <si>
    <t>Adelanto Gira Limón</t>
  </si>
  <si>
    <t>CTA #TRANF.CT 20374658</t>
  </si>
  <si>
    <t>VIVIAN MEDINA JIMENEZ</t>
  </si>
  <si>
    <t>Transferencia RCC-SRHN-1483-2020</t>
  </si>
  <si>
    <t>CTA #TRANF.CT 20375264</t>
  </si>
  <si>
    <t>YANCY MORA GONZALEZ</t>
  </si>
  <si>
    <t>Transferencia RCC-SRSS-1484-2020</t>
  </si>
  <si>
    <t>CTA #TRANF.CT 20588356</t>
  </si>
  <si>
    <t>CARLOS ALVAREZ PRENDAS</t>
  </si>
  <si>
    <t xml:space="preserve">Adelanto Gira Liberia </t>
  </si>
  <si>
    <t>CTA #TRANF.CT 20538823</t>
  </si>
  <si>
    <t>MARVIN FERNANDEZ RAMIREZ</t>
  </si>
  <si>
    <t xml:space="preserve">Adelanto Gira Nicoya, Liberia </t>
  </si>
  <si>
    <t>CTA #TRANF.CT 20538322</t>
  </si>
  <si>
    <t>ANA LORENA MONTERO BADILLA</t>
  </si>
  <si>
    <t>Adelanto Gira Nicoya, Liberia</t>
  </si>
  <si>
    <t>CTA #TRANF.CT 6366</t>
  </si>
  <si>
    <t>FRANKLIN RIOS VINDAS</t>
  </si>
  <si>
    <t xml:space="preserve">REINTEGRO FONDO DE CAJA CHICA TESORERÍA </t>
  </si>
  <si>
    <t>CTA #TRANF.CT 6365</t>
  </si>
  <si>
    <t>KAREN ROMAN GUERRERO</t>
  </si>
  <si>
    <t>REINTEGRO FONDO DE CAJA CHICA PROVEEDURÍA</t>
  </si>
  <si>
    <t>CTA #TRANF.CT 6364</t>
  </si>
  <si>
    <t>MARIO NAVARRO ROJAS</t>
  </si>
  <si>
    <t>ADELANTO GIRA A CORREDORES</t>
  </si>
  <si>
    <t>TD-102-2020 CTA #TRANF.CTES</t>
  </si>
  <si>
    <t>CONSORCIO DE INFORMACIÓN Y SEGURIDAD S. A.</t>
  </si>
  <si>
    <t>SICOP Reajuste de Precios del 01/01/2020 al 30/09/2020  Contrato015051/SP.200109  Reg.103-808-10406 ¢1.309.994,55 (2%Ret.¢23.185.74) (IVA¢150.707.34)</t>
  </si>
  <si>
    <t>TD-105-2020 CTA #TRANF.CTES</t>
  </si>
  <si>
    <t>SOLUCIONES EN REPUESTOS S. A.</t>
  </si>
  <si>
    <t>Alquiler Estacionam. DH-32 Ofic.Reg.Liberia NOVIEMBRE-20  Fact.Gob.410-20  OP.15065/SP.200104  Reg.103-808-10101 (IVA¢9,361.30)</t>
  </si>
  <si>
    <t>PRESADA, S.A.</t>
  </si>
  <si>
    <t>SICOP 1- Rotulo en PVC de 3MM Contrato043092/SP.200134 Reg.103-808-10301 (IVA¢12.699,10)</t>
  </si>
  <si>
    <t>DOCUMENT MANAGEMENT SOLUTION DMS SRL</t>
  </si>
  <si>
    <t>SICOP Serv.Custodia y Adm.Documentos NOVIEMBRE-20 Contrato015052/SP.200109   Reg.103-808-10406 ¢603.365,87 (2%Ret.¢10,680.57) (IVA¢69,411.38) ($980.70x¢615.24)</t>
  </si>
  <si>
    <t>CONTROLES VIDEO TECNICOS DE COSTA RICA S. A.</t>
  </si>
  <si>
    <t>SICOP Serv.Monitoreo Noticias AGOSTO-20  OP.15063/SP.200113  Reg.103-808-10499 (IVA¢26,000)</t>
  </si>
  <si>
    <t>SICOP Serv.Monitoreo Noticias SETIEMBRE-20  OP.15063/SP.200113  Reg.103-808-10499 (IVA¢26,000)</t>
  </si>
  <si>
    <t>FRANKLIN ZÚÑIGA JIMÉNEZ</t>
  </si>
  <si>
    <t>SICOP 2-Escultura "Naturaleza Herida" elaborada en material marmolina  Contrato043088/SP.200087  Reg.103-808-10702 (2%Ret.¢8.495,58) (IVA¢55.221,24)</t>
  </si>
  <si>
    <t>SISTEMS ENTERPRISE COSTA RICA S. A.</t>
  </si>
  <si>
    <t>SICOP 1-Main Board para Impresora Xerox Mod. Workcenter 3345  Contrato043013/SP.200042  Reg.103-808-10808 (IVA¢32.500,00)</t>
  </si>
  <si>
    <t>IMPORTACIONES GM, S.A.</t>
  </si>
  <si>
    <t>SICOP 5-Baterias NX120-7L, 1- Bateria Caja 49 Contrato043097/SP.200110  Reg.103-808-20402 ¢420.925,00 (2%Ret.¢7.450,00) (IVA¢48.425,00)</t>
  </si>
  <si>
    <t xml:space="preserve">SUMINISTRADORA DE PAPELES SUPAPEL, S.A. </t>
  </si>
  <si>
    <t xml:space="preserve">SICOP 300-Resmas papel Chamex 75grs, tamaño carta Contrato043036/SP.200060  Reg.103-808-29903 (IVA¢58.500,00) </t>
  </si>
  <si>
    <t>TECNOVA SERVICIOS INFORMATICOS, S.A.</t>
  </si>
  <si>
    <t>SICOP 1-SKU SMC10002UC-APC Smart-UPS 1000VA Rack Mount, LCD 120V  with SmartConnet Port Contrato048004/SP.200125  Reg.103-808-50105 (IVA¢33.815,77) (T.C¢607.76*$483,64)</t>
  </si>
  <si>
    <t>ROLOSA HYJ S. A.</t>
  </si>
  <si>
    <t>SICOP 220-Renovación Licencia Software Corporativo Antivirus y Antispyware BITDEFENDER  Contrato045011/SP.200129 Reg.103-808-59903 ¢3.124.000,00 (2%Ret.¢55.289,24)(IVA¢359.398,09)(T.C ¢600.97*$5.198,23)</t>
  </si>
  <si>
    <t>INTERHAND S. A.</t>
  </si>
  <si>
    <t>SICOP  Renov.Anual Appeon PowerBuilder Universal  Contrato043099/SP.200135  Reg.103-808-59903 ¢1.201.845,40(2%Ret.¢21.271,60) (IVA¢138.265,40) (T.C¢607.76*$1.977,50)</t>
  </si>
  <si>
    <t>TD-106-2020 CTA #TRANF.CTES</t>
  </si>
  <si>
    <t>MINISTERIO DE HACIENDA COSTA RICA</t>
  </si>
  <si>
    <t xml:space="preserve">PAGO DEL 2% RENTA VIA SINPE </t>
  </si>
  <si>
    <t>TD-107-2020 CTA #TRANF.CTES</t>
  </si>
  <si>
    <t>DEFENSORÍA DE LOS HABITANTES DE LA REPÚBLICA</t>
  </si>
  <si>
    <t>Reintegro Fdo.Trabajo-2020 DHR  0Res.100009  Reg.103-808-10101</t>
  </si>
  <si>
    <t>Reintegro Fdo.Trabajo-2020 DHR  Res.100011  Reg.103-808-10303</t>
  </si>
  <si>
    <t>Reintegro Fdo.Trabajo-2020 DHR  Res.100047 ¢7.134,00 Res.100086 ¢16.372,00 Reg.103-808-10304</t>
  </si>
  <si>
    <t>Reintegro Fdo.Trabajo-2020 DHR  Res.100015  Reg.103-808-10406</t>
  </si>
  <si>
    <t>Reintegro Fdo.Trabajo-2020 DHR  Res.100057 ¢8.508,90 Res.100084 ¢75.817,00  Reg.103-808-10499</t>
  </si>
  <si>
    <t>Reintegro Fdo.Trabajo-2020 DHR  Res.100074  Reg.103-808-10501</t>
  </si>
  <si>
    <t>Reintegro Fdo.Trabajo-2020 DHR  Res.100018  Reg.103-808-10502</t>
  </si>
  <si>
    <t>Reintegro Fdo.Trabajo-2020 DHR  Res.100088  Reg.103-808-10801</t>
  </si>
  <si>
    <t>Reintegro Fdo.Trabajo-2020 DHR  Res.100019  Reg.103-808-10805</t>
  </si>
  <si>
    <t>Reintegro Fdo.Trabajo-2020 DHR  Res.100089  Reg.103-808-10899</t>
  </si>
  <si>
    <t>Reintegro Fdo.Trabajo-2020 DHR  Res.100021  Reg.103-808-20101</t>
  </si>
  <si>
    <t>Reintegro Fdo.Trabajo-2020 DHR  Res.100048  Reg.103-808-20102</t>
  </si>
  <si>
    <t>Reintegro Fdo.Trabajo-2020 DHR  Res.100058  Reg.103-808-20104</t>
  </si>
  <si>
    <t>Reintegro Fdo.Trabajo-2020 DHR  Res.100064  Reg.103-808-20203</t>
  </si>
  <si>
    <t>Reintegro Fdo.Trabajo-2020 DHR  Res.100065 Reg.103-808-20301</t>
  </si>
  <si>
    <t>Reintegro Fdo.Trabajo-2020 DHR  Res.100054 Reg.103-808-20402</t>
  </si>
  <si>
    <t>Reintegro Fdo.Trabajo-2020 DHR  Res.100030 ¢8.393,27  Res.100068 ¢15.606.73 Reg.103-808-29901</t>
  </si>
  <si>
    <t>Reintegro Fdo.Trabajo-2020 DHR  Res.100069  Reg.103-808-29903</t>
  </si>
  <si>
    <t>Reintegro Fdo.Trabajo-2020 DHR  Res.100070  Reg.103-808-29905</t>
  </si>
  <si>
    <t>TD-108-2020 CTA #TRANF.CTES</t>
  </si>
  <si>
    <t>INST. COSTARRICENSE DE ACUEDUCTOS Y ALCANTARILLADOS</t>
  </si>
  <si>
    <t>Serv.AyA NIS: SedeCtl. y 4-Regs.Liberia,Ptnas,Limón,CN OCTUBRE 2020  Fact.Gob.436-20  OP.15008/SP.200002  Reg.103-808-10201 ¢728.349,00 (2%Ret.¢13,665.42) (IVA¢45.577,09) (Venc.07/01/2021)</t>
  </si>
  <si>
    <t>INST. COSTARRICENSE DE ELECTRICIDAD</t>
  </si>
  <si>
    <t>Serv.Electricidad Ofic.Reg.Liberia NOVIEMBRE-20  Fact.Gob.468-20  OP.15039/SP.200089  Reg.103-808-10202 (IVA ¢6,915.78) (Vence16/12/2020)</t>
  </si>
  <si>
    <t>Serv.Electricidad Ofic.Reg.PZ  NOVIEMBRE-20  Fact.Gob.467-20  OP.15039/SP.200089  Reg.103-808-10202 (IVA ¢6.140,99) (Vence24/12/2020)</t>
  </si>
  <si>
    <t>Serv.Tels AGOSTO-20  Fact.Gob.435-20  OP.15044/SP.200106  Reg.103-808-10204 ¢4.340.327,27 (2%Ret.¢76,833.95) (IVA ¢498,629.35)</t>
  </si>
  <si>
    <t>MUNICIPALIDAD DE SAN CARLOS</t>
  </si>
  <si>
    <t>Serv.AguaMedida, Recolecc.Basura NOVIEMBRE-20  Fact.Gob.458-20  OP.15018/SP.200030 ¢10.661,55 OP.15048/SP.200107 ¢6.840,09 Reg.103-808-10299 (IVA¢772.30)</t>
  </si>
  <si>
    <t>DENUO CONCEPTOS, S.A.</t>
  </si>
  <si>
    <t>SICOP Rótulo Confección de Rótulo e impresión Digital full color.  Contrato.043093/SP.200134  Reg.103-808-10301 (IVA¢2.145,00)</t>
  </si>
  <si>
    <t>JUNTA ADMINISTRATIVA DE LA IMPRENTA NACIONAL</t>
  </si>
  <si>
    <t>Serv.Pub. La Gac. No 269 del 10/11/2020 Acuerdo #2297 REF. ELECCIÓN DEL REPRESENTANTE DE LA COMUNIDAD ANTE EL CONSEJO,   Fact.Gob.421-20  OP.43001/SP.200007  Reg.103-808-10301 (IVA¢44.783,70)</t>
  </si>
  <si>
    <t>MARVIN FRANCISCO FERNANDEZ RAMIREZ</t>
  </si>
  <si>
    <t>VIÁTICOS Pago Gira GV245-20 ALAJUELA 01/12/2020-GV246-20 TARBACA 02/12/2020-GV247-20 JORCO 03/12/2020-GV248-20 ACOSTA 04/12/2020,-GV249-20 ACOSTA 07/12/2020  Res.100018  Reg.103-808-10502</t>
  </si>
  <si>
    <t>CATALINA CRESPO SANCHO</t>
  </si>
  <si>
    <t>VIÁTICOS Pago Gira GV240-20 CORREDORES-CANOAS 24-25-26/11/2020 -GV253 LIBERIA 01-02-03/12/2020 Res.100018  Reg.103-808-10502</t>
  </si>
  <si>
    <t>GUTIÉRREZ GONZÁLEZ HÉCTOR</t>
  </si>
  <si>
    <t>VIÁTICOS Pago GV250-20 Gira Corredores 24-25-26/12/2020  Res.100018  Reg.103-808-10502</t>
  </si>
  <si>
    <t>LEDEZMA FERNANDEZ JUAN MIGUEL</t>
  </si>
  <si>
    <t>VIÁTICOS Pago Gira GV254 LIBERIA 02-03/12/2020 Res.100018  Reg.103-808-10502</t>
  </si>
  <si>
    <t>INSTITUTO NACIONAL DE SEGUROS</t>
  </si>
  <si>
    <t>Derechos de Circulación Año 2021: Placas DH:16, 22, 30, 32, 34, 35, 36, 37, 39, 40, 41, 42, 43, 44, 45, 46, 47, 48, 49 BHG296 y BQT936  Fact.Gob.456-20  OP.15076/SP.200181  Reg.103-808-10999</t>
  </si>
  <si>
    <t>SERVICIOS ELECTROMEDICOS Y DE LABORATORIO, S.A.</t>
  </si>
  <si>
    <t xml:space="preserve">SICOP 13-TERMOMETROS  Contrato043100/SP.200100  Reg.103-808-20401  </t>
  </si>
  <si>
    <t>DISTRIBUIDORA RAMIREZ Y CASTILLO, S.A.</t>
  </si>
  <si>
    <t>SICOP 100-Block de Notas, 42-Folder Manila  Contrato042009/SP.200159   Reg.103-808-29903  (IVA¢14,347.01)</t>
  </si>
  <si>
    <t>PAVA DE GRECIA, S.A.</t>
  </si>
  <si>
    <t xml:space="preserve">SICOP 150 Toallas Mayordomo Scott  Contrato042011/SP.200159  Reg.103-808-29903 (IVA¢8.775,00) </t>
  </si>
  <si>
    <t>CONSEJO NACIONAL DE RECTORES</t>
  </si>
  <si>
    <t xml:space="preserve">Convenio CONARE-DHR Ejecución Prog. Estado de la Nación  Fact.Gob.466-19  Res.100078  Reg.103-808-60103 </t>
  </si>
  <si>
    <t>TD-109-2020 CTA #TRANF.CTES</t>
  </si>
  <si>
    <t>CAJA COSTARRICENSE DE SEGURO SOCIAL</t>
  </si>
  <si>
    <t xml:space="preserve">APORTE PATRONAL BANCO POPULAR </t>
  </si>
  <si>
    <t>CONTRIBUCION PATRONAL SEGURO PENSIONES</t>
  </si>
  <si>
    <t>CONTRIBUCION  PATRONAL SEGURO DE SALUD</t>
  </si>
  <si>
    <t>APORTE PATRONAL REGIMEN OBLIGACIONES PENSIONES</t>
  </si>
  <si>
    <t>APORTE PATRONAL FONDO DE CAPITALIACION LABORAL</t>
  </si>
  <si>
    <t>TD-110-2020 CTA #TRANF.CTES</t>
  </si>
  <si>
    <t>ASOFUNDE</t>
  </si>
  <si>
    <t>Pago 5% Aporte Patronal NOVIEMBRE-20  Fact.Gob.469-20  Res.100909  Reg.103-808-00505</t>
  </si>
  <si>
    <t>CAROLINA CARAZO MOHS</t>
  </si>
  <si>
    <t>Alquiler Local Ofic.Reg.Limón NOVIEMBRE-20  Fact.Gob.460-20  OP.15064/SP.200104  Reg.103-808-10101 ¢960,500 (2%Ret.¢17,000) (IVA¢110,500)</t>
  </si>
  <si>
    <t>MEI R L J LIBERIA S. A.</t>
  </si>
  <si>
    <t>Alquiler Local Ofic.Reg.Liberia NOVIEMBRE-20  Fact.Gob.462-20  OC.15067/SP.200104 Reg.103-808-10101 ¢952,333.49 (2%Ret.¢16,855.46) (IVA¢109.560,49)</t>
  </si>
  <si>
    <t>Serv.Tels SETIEMBRE-20  Fact.Gob.464-20  OP.15044/SP.200106  Reg.103-808-10204 ¢4.429.116,03 (2%Ret.¢77,695.36) (IVA ¢503,750.18)</t>
  </si>
  <si>
    <t>Reint.Gasto Membresías BN-Flota  SETIEMBRE-20 Compra Combustible Gasolina-Diesel Vehículos y Planta Eléctrica  Fact.Gob.457-20  Res. ¢25.460,00 Res.100072 ¢97.845,60  Reg.103-808-10306 (IVA¢14.185.60)</t>
  </si>
  <si>
    <t>SICOP Servicio Seguridad y Vigilancia SETIEMBRE-20  Contrato015051/SP.200109  Reg.103-808-10406 ¢6,521,248.83 (2%Ret.¢115,420.34) (IVA¢750,232.17)</t>
  </si>
  <si>
    <t>SICOP Servicio Seguridad y Vigilancia OCTUBRE-20  Contrato015051/SP.200109  Reg.103-808-10406 ¢6.666.803,78 (2%Ret.¢117.996,53) (IVA¢766.977,43)</t>
  </si>
  <si>
    <t>SERVICIO DE MONITOREO ELECTRONICO ALFA S. A.</t>
  </si>
  <si>
    <t>SICOP Serv.Monitoreo Alarma y Resp.Armada Ofic.Reg. C.N. OCTUBRE-20 Contrato044001/SP200022 ¢549.765,55 Contrato.49002/SP.200041 ¢197.088,40 Reg.103-808-10406 ¢746.853,95 (2%Ret.¢13.218,65)(IVA¢85.921,26)</t>
  </si>
  <si>
    <t>TD-111-2020 CTA #TRANF.CTES</t>
  </si>
  <si>
    <t>Serv.Electricidad 3-Ofics.Regs.: Limón-Ptnas-CN DICIEMBRE-20  Fact.Gob.482-20  OP.15039/SP.200089  Reg.103-808-10202 (IVA ¢13.44,17) (Vencen31/12/20)</t>
  </si>
  <si>
    <t>COMPAÑÍA NAL. DE FUERZA Y LUZ S. A.</t>
  </si>
  <si>
    <t xml:space="preserve"> Serv.Electricidad Ofic.Ctl.DHR DICIEMBRE-20  Fact.Gob.480-20  OP.15038/SP.200089 ¢861.730,00  Reg.103-808-10202  (2%Ret.¢15.310,00) (IVA¢96.230,00) (Vence 23/12/2020)</t>
  </si>
  <si>
    <t>CORREOS DE COSTA RICA S. A.</t>
  </si>
  <si>
    <t>SICOP Serv.Correspondencia y Fax FACTURAS PENDIENTES DE JULIO-SETIEMBRE-OCTUBRE 2019  Contrato 015073/SP.200117  Reg.103-808-10203 (2%Ret.¢160,30)</t>
  </si>
  <si>
    <t>SICOP Serv.Correspondencia y Fax OCTUBRE-20  Contrato 015073/SP.200117  Reg.103-808-10203 ¢646.998,45 (2%Ret.¢11.451,30) (IVA¢74.433,45)</t>
  </si>
  <si>
    <t>CALLMYWAY N Y S. A.</t>
  </si>
  <si>
    <t>SICOP Serv.Hosp.Telefonía IP Hospedado en la Nube (Alq+Tels) NOVIEMBRE-20 Contrato045002/SP.200029 ¢662.403,04 Contrato015080/SP.200179 ¢427.194,48 Reg.103-808-10204 ¢1.089.597,52 (IVA¢124.469,79) (2%Ret.¢19.149,21)</t>
  </si>
  <si>
    <t>MUNICIPALIDAD DE SAN JOSÉ</t>
  </si>
  <si>
    <t>Serv.Urbanos IV-Trim-2020  Fact.Gob.484-20  OP.15046/SP.200107  Reg.103-808-10299</t>
  </si>
  <si>
    <t>SERVICIOS NITIDOS PROFESIONALES (SNP) S A</t>
  </si>
  <si>
    <t>SICOP Servicio Limpieza SETIEMBRE-20  Contrato045007/SP.200094 Reg.103-808-10406 ¢3,465,958.52 (2%Ret.¢61,344.40) (IVA¢398.738,59)</t>
  </si>
  <si>
    <t>SICOP Servicio Limpieza OCTUBRE-20  Contrato045007/SP.200094 Reg.103-808-10406 ¢3,465,958.52 (2%Ret.¢61,344.40) (IVA¢398.738,59)</t>
  </si>
  <si>
    <t>SICOP Serv.Monitoreo Noticias OCTUBRE-20  OP.15063/SP.200113  ¢181.879,66 OP.15078/SP.200176  ¢44.120,34 Reg.103-808-10499 (IVA¢26,000)</t>
  </si>
  <si>
    <t>VIÁTICOS Pago GV268 Gira Limón 08-09-10/12/2020 Res.100087  Reg.103-808-10502</t>
  </si>
  <si>
    <t>SANDOVAL VASQUEZ JOSE FULVIO</t>
  </si>
  <si>
    <t>VIÁTICOS Pago Gira GV256-20 CORREDORES 24-25-26/11/2020 Res.100018  Reg.103-808-10502</t>
  </si>
  <si>
    <t>ROMERO SOLANO JACQUELINE</t>
  </si>
  <si>
    <t>VIÁTICOS Pago Gira GV261-20 ALAJUELA 01/12/2020 GV262 SAN CARLOS 10/12/2020 Res.100087 Reg.103-808-10502</t>
  </si>
  <si>
    <t>VILLALOBOS OSES PATRICIA</t>
  </si>
  <si>
    <t>VIÁTICOS Pago Gira GV259-20 GUANACASTE  01-02/12/2020 Res.100018  Reg.103-808-10502</t>
  </si>
  <si>
    <t>FERNANDEZ MONGE EUGENIA</t>
  </si>
  <si>
    <t>VIÁTICOS Pago Gira GV260 PUERTO VIAJE  08-09-10/12/2020 Res.100018 ¢52.600,01  Res.100087 ¢16.399,99 Reg.103-808-10502</t>
  </si>
  <si>
    <t>VIÁTICOS Pago Gira GV263 SAN CARLOS 10-12-2020 Res.100087  Reg.103-808-10502</t>
  </si>
  <si>
    <t>CARLOS HUMBERTO DE JESUS BLANCO LAURITO</t>
  </si>
  <si>
    <t>SICOP 7-Reconociemientos de cristal y 8-Portatitulos  OP.043095/SP.200087  Reg.103-808-10702 (IVA¢24.416,00</t>
  </si>
  <si>
    <t>CUATRO EN LINEA AUTOMOTRIZ S. A.</t>
  </si>
  <si>
    <t>SICOP Mant.Prev.Veh.Placa BHG-296  Contrato045004/SP.200059  Reg.103-808-10805 ¢143.148,40 (IVA¢16468,40)(2%Ret.¢2.533,60)</t>
  </si>
  <si>
    <t>SCO MANTENIMIENTO INDUSTRIAL, S.A.</t>
  </si>
  <si>
    <t>SICOP MANTENIMIENTO PREVENTIVO PARA LAS UNIDADES DE AIRES ACONDICIONADOS  UBICADOS EN LA SEDE CENTRAL Y OFICINAS REGIONALES DE LA DE DEFENSORIA DE LOS HABITANTES Contrato.047011/SP.200035 Reg.103-808-10807 (IVA¢54.990,00)(Renta ¢8460,00)</t>
  </si>
  <si>
    <t>PHARMAKOS, S.A.</t>
  </si>
  <si>
    <t>SICOP 7-Zeroback Alcohol gel 70% galón  Contrato042004/SP.200146 Reg.103-808-20102  (IVA¢5005,00)</t>
  </si>
  <si>
    <t>MEMORIS FOREVER S. A.</t>
  </si>
  <si>
    <t xml:space="preserve">SICOP 4 Cajas de 100 und. De  Té Manzanilla y 1-Cj.168pq Galleta Bokita Pozuelo  Contrato043010/SP.200027  Reg.103-808-20203 (IVA¢4.995,90) </t>
  </si>
  <si>
    <t xml:space="preserve">SICOP 1-Cj.168pq Galleta Bokita Pozuelo  Contrato043010/SP.200027  Reg.103-808-20203 (IVA¢2668,90) </t>
  </si>
  <si>
    <t>Cont.Estatal Seg.de Pensiones NOVIEMBRE-20 Ley #17 22/10/1943 y Reglam.6898 07/02/1995 y sus reformas  Fact.Gob.486-20  Res.100006  Reg.103-808-60103 IP-200</t>
  </si>
  <si>
    <t>Cont.Estatal Seg.de Salud NOVIEMBRE-20 Ley #17 22/10/1943 y Reglam.6898 07/02/1995 y sus reformas  Fact.Gob.486-20  Res.100007  Reg.103-808-60103 IP-202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</si>
</sst>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_(* #,##0.00_);_(* \(#,##0.00\);_(* &quot;-&quot;??_);_(@_)"/>
    <numFmt numFmtId="165" formatCode="_ * #,##0.00_)\ _₡_ ;_ * \(#,##0.00\)\ _₡_ ;_ * &quot;-&quot;??_)\ _₡_ ;_ @_ "/>
    <numFmt numFmtId="166" formatCode="d\-m\-yy\ h:mm;@"/>
    <numFmt numFmtId="167" formatCode="_-* #,##0.00_-;\-* #,##0.00_-;_-* &quot;-&quot;??_-;_-@_-"/>
    <numFmt numFmtId="168" formatCode="#,##0.00000000"/>
    <numFmt numFmtId="169" formatCode="#,##0.0000000000"/>
    <numFmt numFmtId="170" formatCode="#,##0.0000"/>
  </numFmts>
  <fonts count="46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i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i/>
      <u/>
      <sz val="9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sz val="14"/>
      <color indexed="8"/>
      <name val="Arial"/>
      <family val="2"/>
    </font>
    <font>
      <sz val="16"/>
      <name val="Arial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i/>
      <sz val="20"/>
      <color indexed="8"/>
      <name val="Arial"/>
      <family val="2"/>
    </font>
    <font>
      <b/>
      <i/>
      <u val="singleAccounting"/>
      <sz val="14"/>
      <color indexed="8"/>
      <name val="Calibri"/>
      <family val="2"/>
    </font>
    <font>
      <b/>
      <u val="singleAccounting"/>
      <sz val="20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2" fillId="37" borderId="7" applyNumberFormat="0" applyAlignment="0" applyProtection="0"/>
    <xf numFmtId="0" fontId="33" fillId="38" borderId="8" applyNumberForma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6" fillId="45" borderId="7" applyNumberFormat="0" applyAlignment="0" applyProtection="0"/>
    <xf numFmtId="0" fontId="37" fillId="4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" fillId="2" borderId="0" applyNumberFormat="0" applyBorder="0" applyAlignment="0" applyProtection="0"/>
    <xf numFmtId="0" fontId="38" fillId="47" borderId="0" applyNumberFormat="0" applyBorder="0" applyAlignment="0" applyProtection="0"/>
    <xf numFmtId="0" fontId="29" fillId="0" borderId="0"/>
    <xf numFmtId="0" fontId="6" fillId="0" borderId="0"/>
    <xf numFmtId="0" fontId="1" fillId="48" borderId="10" applyNumberFormat="0" applyFont="0" applyAlignment="0" applyProtection="0"/>
    <xf numFmtId="0" fontId="39" fillId="37" borderId="1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35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5" fillId="0" borderId="15" applyNumberFormat="0" applyFill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justify"/>
    </xf>
    <xf numFmtId="43" fontId="0" fillId="0" borderId="0" xfId="0" applyNumberFormat="1"/>
    <xf numFmtId="43" fontId="0" fillId="0" borderId="0" xfId="32" applyFont="1"/>
    <xf numFmtId="0" fontId="7" fillId="3" borderId="0" xfId="0" applyFont="1" applyFill="1"/>
    <xf numFmtId="0" fontId="6" fillId="0" borderId="0" xfId="0" applyFont="1"/>
    <xf numFmtId="4" fontId="8" fillId="0" borderId="0" xfId="0" applyNumberFormat="1" applyFont="1"/>
    <xf numFmtId="0" fontId="9" fillId="3" borderId="0" xfId="0" applyFont="1" applyFill="1"/>
    <xf numFmtId="0" fontId="8" fillId="0" borderId="0" xfId="0" applyFont="1"/>
    <xf numFmtId="4" fontId="8" fillId="4" borderId="2" xfId="0" applyNumberFormat="1" applyFont="1" applyFill="1" applyBorder="1" applyAlignment="1">
      <alignment horizontal="center"/>
    </xf>
    <xf numFmtId="4" fontId="8" fillId="5" borderId="2" xfId="0" applyNumberFormat="1" applyFont="1" applyFill="1" applyBorder="1" applyAlignment="1">
      <alignment horizontal="center"/>
    </xf>
    <xf numFmtId="4" fontId="8" fillId="6" borderId="2" xfId="0" applyNumberFormat="1" applyFont="1" applyFill="1" applyBorder="1" applyAlignment="1">
      <alignment horizontal="center"/>
    </xf>
    <xf numFmtId="4" fontId="8" fillId="7" borderId="2" xfId="0" applyNumberFormat="1" applyFont="1" applyFill="1" applyBorder="1" applyAlignment="1">
      <alignment horizontal="center"/>
    </xf>
    <xf numFmtId="4" fontId="8" fillId="8" borderId="2" xfId="0" applyNumberFormat="1" applyFont="1" applyFill="1" applyBorder="1" applyAlignment="1">
      <alignment horizontal="center"/>
    </xf>
    <xf numFmtId="4" fontId="8" fillId="9" borderId="2" xfId="0" applyNumberFormat="1" applyFont="1" applyFill="1" applyBorder="1" applyAlignment="1">
      <alignment horizontal="center"/>
    </xf>
    <xf numFmtId="4" fontId="8" fillId="10" borderId="2" xfId="0" applyNumberFormat="1" applyFont="1" applyFill="1" applyBorder="1" applyAlignment="1">
      <alignment horizontal="center"/>
    </xf>
    <xf numFmtId="4" fontId="8" fillId="11" borderId="2" xfId="0" applyNumberFormat="1" applyFont="1" applyFill="1" applyBorder="1" applyAlignment="1">
      <alignment horizontal="center"/>
    </xf>
    <xf numFmtId="4" fontId="8" fillId="12" borderId="2" xfId="0" applyNumberFormat="1" applyFont="1" applyFill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/>
    <xf numFmtId="4" fontId="10" fillId="8" borderId="0" xfId="0" applyNumberFormat="1" applyFont="1" applyFill="1"/>
    <xf numFmtId="0" fontId="11" fillId="13" borderId="0" xfId="0" quotePrefix="1" applyFont="1" applyFill="1" applyAlignment="1">
      <alignment horizontal="center"/>
    </xf>
    <xf numFmtId="0" fontId="11" fillId="13" borderId="0" xfId="0" applyFont="1" applyFill="1"/>
    <xf numFmtId="4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4" fontId="10" fillId="0" borderId="0" xfId="0" applyNumberFormat="1" applyFont="1"/>
    <xf numFmtId="0" fontId="11" fillId="13" borderId="0" xfId="0" applyFont="1" applyFill="1" applyAlignment="1">
      <alignment horizontal="center"/>
    </xf>
    <xf numFmtId="0" fontId="12" fillId="0" borderId="0" xfId="0" applyFont="1"/>
    <xf numFmtId="0" fontId="9" fillId="0" borderId="0" xfId="0" applyFont="1"/>
    <xf numFmtId="0" fontId="14" fillId="0" borderId="0" xfId="0" applyFont="1"/>
    <xf numFmtId="0" fontId="8" fillId="0" borderId="0" xfId="0" applyFont="1" applyAlignment="1">
      <alignment horizontal="center"/>
    </xf>
    <xf numFmtId="166" fontId="8" fillId="0" borderId="0" xfId="0" applyNumberFormat="1" applyFont="1" applyAlignment="1" applyProtection="1">
      <alignment horizontal="left"/>
      <protection locked="0"/>
    </xf>
    <xf numFmtId="0" fontId="8" fillId="0" borderId="0" xfId="0" quotePrefix="1" applyNumberFormat="1" applyFont="1"/>
    <xf numFmtId="43" fontId="6" fillId="0" borderId="0" xfId="32" applyFont="1"/>
    <xf numFmtId="43" fontId="8" fillId="8" borderId="2" xfId="32" applyFont="1" applyFill="1" applyBorder="1" applyAlignment="1">
      <alignment horizontal="center"/>
    </xf>
    <xf numFmtId="43" fontId="8" fillId="0" borderId="0" xfId="32" applyFont="1"/>
    <xf numFmtId="43" fontId="8" fillId="11" borderId="3" xfId="32" applyFont="1" applyFill="1" applyBorder="1"/>
    <xf numFmtId="0" fontId="17" fillId="0" borderId="0" xfId="0" applyFont="1"/>
    <xf numFmtId="43" fontId="17" fillId="0" borderId="0" xfId="32" applyFont="1"/>
    <xf numFmtId="43" fontId="17" fillId="0" borderId="0" xfId="0" applyNumberFormat="1" applyFont="1"/>
    <xf numFmtId="43" fontId="16" fillId="0" borderId="0" xfId="0" applyNumberFormat="1" applyFont="1"/>
    <xf numFmtId="0" fontId="17" fillId="0" borderId="0" xfId="0" applyFont="1" applyAlignment="1">
      <alignment horizontal="center"/>
    </xf>
    <xf numFmtId="0" fontId="18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justify"/>
    </xf>
    <xf numFmtId="0" fontId="18" fillId="0" borderId="0" xfId="0" applyFont="1" applyAlignment="1">
      <alignment horizontal="center" vertical="justify"/>
    </xf>
    <xf numFmtId="0" fontId="18" fillId="3" borderId="2" xfId="0" applyFont="1" applyFill="1" applyBorder="1" applyAlignment="1">
      <alignment horizontal="justify" vertical="justify"/>
    </xf>
    <xf numFmtId="0" fontId="20" fillId="0" borderId="2" xfId="0" applyFont="1" applyBorder="1" applyAlignment="1">
      <alignment horizontal="center"/>
    </xf>
    <xf numFmtId="43" fontId="20" fillId="0" borderId="2" xfId="32" applyFont="1" applyBorder="1" applyAlignment="1">
      <alignment horizontal="center"/>
    </xf>
    <xf numFmtId="43" fontId="20" fillId="0" borderId="0" xfId="32" applyFont="1"/>
    <xf numFmtId="43" fontId="20" fillId="0" borderId="2" xfId="32" applyFont="1" applyBorder="1"/>
    <xf numFmtId="43" fontId="20" fillId="0" borderId="0" xfId="0" applyNumberFormat="1" applyFont="1"/>
    <xf numFmtId="0" fontId="19" fillId="13" borderId="4" xfId="0" applyFont="1" applyFill="1" applyBorder="1" applyAlignment="1">
      <alignment horizontal="justify" vertical="center"/>
    </xf>
    <xf numFmtId="0" fontId="19" fillId="13" borderId="5" xfId="0" applyFont="1" applyFill="1" applyBorder="1" applyAlignment="1">
      <alignment horizontal="justify" vertical="center"/>
    </xf>
    <xf numFmtId="0" fontId="18" fillId="14" borderId="2" xfId="0" applyFont="1" applyFill="1" applyBorder="1" applyAlignment="1">
      <alignment horizontal="justify" vertical="justify"/>
    </xf>
    <xf numFmtId="0" fontId="20" fillId="14" borderId="2" xfId="0" applyFont="1" applyFill="1" applyBorder="1" applyAlignment="1">
      <alignment horizontal="center"/>
    </xf>
    <xf numFmtId="43" fontId="20" fillId="14" borderId="2" xfId="32" applyFont="1" applyFill="1" applyBorder="1"/>
    <xf numFmtId="43" fontId="18" fillId="0" borderId="0" xfId="0" applyNumberFormat="1" applyFont="1"/>
    <xf numFmtId="0" fontId="19" fillId="13" borderId="6" xfId="0" applyFont="1" applyFill="1" applyBorder="1" applyAlignment="1">
      <alignment horizontal="center" vertical="center"/>
    </xf>
    <xf numFmtId="0" fontId="19" fillId="13" borderId="4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43" fontId="20" fillId="0" borderId="4" xfId="32" applyFont="1" applyFill="1" applyBorder="1"/>
    <xf numFmtId="0" fontId="18" fillId="15" borderId="2" xfId="0" applyFont="1" applyFill="1" applyBorder="1" applyAlignment="1">
      <alignment horizontal="justify" vertical="justify"/>
    </xf>
    <xf numFmtId="0" fontId="20" fillId="15" borderId="2" xfId="0" applyFont="1" applyFill="1" applyBorder="1" applyAlignment="1">
      <alignment horizontal="center"/>
    </xf>
    <xf numFmtId="43" fontId="20" fillId="15" borderId="2" xfId="32" applyFont="1" applyFill="1" applyBorder="1"/>
    <xf numFmtId="0" fontId="18" fillId="16" borderId="2" xfId="0" applyFont="1" applyFill="1" applyBorder="1" applyAlignment="1">
      <alignment horizontal="justify" vertical="justify"/>
    </xf>
    <xf numFmtId="0" fontId="20" fillId="16" borderId="2" xfId="0" applyFont="1" applyFill="1" applyBorder="1" applyAlignment="1">
      <alignment horizontal="center"/>
    </xf>
    <xf numFmtId="43" fontId="20" fillId="16" borderId="2" xfId="32" applyFont="1" applyFill="1" applyBorder="1"/>
    <xf numFmtId="0" fontId="18" fillId="3" borderId="2" xfId="0" applyFont="1" applyFill="1" applyBorder="1" applyAlignment="1">
      <alignment horizontal="justify" vertical="center"/>
    </xf>
    <xf numFmtId="0" fontId="19" fillId="13" borderId="4" xfId="0" applyFont="1" applyFill="1" applyBorder="1" applyAlignment="1">
      <alignment horizontal="justify" vertical="justify"/>
    </xf>
    <xf numFmtId="0" fontId="19" fillId="13" borderId="5" xfId="0" applyFont="1" applyFill="1" applyBorder="1" applyAlignment="1">
      <alignment horizontal="justify" vertical="justify"/>
    </xf>
    <xf numFmtId="0" fontId="18" fillId="7" borderId="2" xfId="0" applyFont="1" applyFill="1" applyBorder="1" applyAlignment="1">
      <alignment horizontal="justify" vertical="center"/>
    </xf>
    <xf numFmtId="0" fontId="20" fillId="7" borderId="2" xfId="0" applyFont="1" applyFill="1" applyBorder="1" applyAlignment="1">
      <alignment horizontal="center"/>
    </xf>
    <xf numFmtId="43" fontId="20" fillId="7" borderId="2" xfId="32" applyFont="1" applyFill="1" applyBorder="1"/>
    <xf numFmtId="0" fontId="18" fillId="17" borderId="2" xfId="0" applyFont="1" applyFill="1" applyBorder="1" applyAlignment="1">
      <alignment horizontal="justify" vertical="justify"/>
    </xf>
    <xf numFmtId="0" fontId="20" fillId="17" borderId="2" xfId="0" applyFont="1" applyFill="1" applyBorder="1" applyAlignment="1">
      <alignment horizontal="center"/>
    </xf>
    <xf numFmtId="43" fontId="20" fillId="17" borderId="2" xfId="32" applyFont="1" applyFill="1" applyBorder="1"/>
    <xf numFmtId="43" fontId="20" fillId="17" borderId="3" xfId="0" applyNumberFormat="1" applyFont="1" applyFill="1" applyBorder="1"/>
    <xf numFmtId="0" fontId="20" fillId="0" borderId="2" xfId="0" applyFont="1" applyBorder="1"/>
    <xf numFmtId="43" fontId="18" fillId="0" borderId="2" xfId="32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20" fillId="17" borderId="0" xfId="0" applyNumberFormat="1" applyFont="1" applyFill="1" applyBorder="1"/>
    <xf numFmtId="4" fontId="0" fillId="0" borderId="0" xfId="0" applyNumberFormat="1"/>
    <xf numFmtId="4" fontId="21" fillId="0" borderId="0" xfId="0" applyNumberFormat="1" applyFont="1"/>
    <xf numFmtId="4" fontId="21" fillId="0" borderId="0" xfId="0" quotePrefix="1" applyNumberFormat="1" applyFont="1"/>
    <xf numFmtId="0" fontId="21" fillId="0" borderId="0" xfId="0" applyFont="1"/>
    <xf numFmtId="4" fontId="13" fillId="8" borderId="2" xfId="0" applyNumberFormat="1" applyFont="1" applyFill="1" applyBorder="1"/>
    <xf numFmtId="4" fontId="6" fillId="0" borderId="0" xfId="0" applyNumberFormat="1" applyFont="1"/>
    <xf numFmtId="0" fontId="22" fillId="0" borderId="0" xfId="0" applyFont="1" applyAlignment="1">
      <alignment horizontal="centerContinuous"/>
    </xf>
    <xf numFmtId="0" fontId="23" fillId="0" borderId="0" xfId="0" applyFont="1"/>
    <xf numFmtId="168" fontId="0" fillId="0" borderId="0" xfId="0" applyNumberFormat="1"/>
    <xf numFmtId="169" fontId="0" fillId="0" borderId="0" xfId="0" applyNumberFormat="1"/>
    <xf numFmtId="0" fontId="18" fillId="49" borderId="2" xfId="0" applyFont="1" applyFill="1" applyBorder="1" applyAlignment="1">
      <alignment horizontal="center" vertical="center"/>
    </xf>
    <xf numFmtId="165" fontId="4" fillId="0" borderId="0" xfId="0" applyNumberFormat="1" applyFont="1"/>
    <xf numFmtId="14" fontId="8" fillId="0" borderId="0" xfId="0" applyNumberFormat="1" applyFont="1"/>
    <xf numFmtId="14" fontId="8" fillId="0" borderId="0" xfId="0" applyNumberFormat="1" applyFont="1" applyAlignment="1" applyProtection="1">
      <alignment horizontal="left"/>
      <protection locked="0"/>
    </xf>
    <xf numFmtId="165" fontId="17" fillId="0" borderId="0" xfId="0" applyNumberFormat="1" applyFont="1"/>
    <xf numFmtId="0" fontId="24" fillId="0" borderId="0" xfId="0" applyFont="1"/>
    <xf numFmtId="43" fontId="25" fillId="0" borderId="0" xfId="0" applyNumberFormat="1" applyFont="1"/>
    <xf numFmtId="43" fontId="15" fillId="0" borderId="0" xfId="32" applyFont="1" applyAlignment="1">
      <alignment vertical="top"/>
    </xf>
    <xf numFmtId="43" fontId="26" fillId="0" borderId="0" xfId="0" applyNumberFormat="1" applyFont="1"/>
    <xf numFmtId="0" fontId="19" fillId="13" borderId="6" xfId="0" applyFont="1" applyFill="1" applyBorder="1" applyAlignment="1">
      <alignment horizontal="center" vertical="justify"/>
    </xf>
    <xf numFmtId="164" fontId="0" fillId="0" borderId="0" xfId="0" applyNumberFormat="1"/>
    <xf numFmtId="164" fontId="17" fillId="0" borderId="0" xfId="0" applyNumberFormat="1" applyFont="1"/>
    <xf numFmtId="0" fontId="18" fillId="49" borderId="2" xfId="0" applyFont="1" applyFill="1" applyBorder="1" applyAlignment="1">
      <alignment horizontal="center" vertical="justify"/>
    </xf>
    <xf numFmtId="0" fontId="8" fillId="50" borderId="0" xfId="0" applyFont="1" applyFill="1" applyAlignment="1">
      <alignment horizontal="center"/>
    </xf>
    <xf numFmtId="170" fontId="0" fillId="0" borderId="0" xfId="0" applyNumberFormat="1"/>
    <xf numFmtId="43" fontId="28" fillId="51" borderId="3" xfId="0" applyNumberFormat="1" applyFont="1" applyFill="1" applyBorder="1" applyAlignment="1">
      <alignment horizontal="center"/>
    </xf>
    <xf numFmtId="43" fontId="27" fillId="51" borderId="3" xfId="0" applyNumberFormat="1" applyFont="1" applyFill="1" applyBorder="1"/>
  </cellXfs>
  <cellStyles count="49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7000000}"/>
    <cellStyle name="Énfasis1 2" xfId="24" xr:uid="{00000000-0005-0000-0000-000018000000}"/>
    <cellStyle name="Énfasis2 2" xfId="25" xr:uid="{00000000-0005-0000-0000-000019000000}"/>
    <cellStyle name="Énfasis3 2" xfId="26" xr:uid="{00000000-0005-0000-0000-00001A000000}"/>
    <cellStyle name="Énfasis4 2" xfId="27" xr:uid="{00000000-0005-0000-0000-00001B000000}"/>
    <cellStyle name="Énfasis5 2" xfId="28" xr:uid="{00000000-0005-0000-0000-00001C000000}"/>
    <cellStyle name="Énfasis6 2" xfId="29" xr:uid="{00000000-0005-0000-0000-00001D000000}"/>
    <cellStyle name="Entrada 2" xfId="30" xr:uid="{00000000-0005-0000-0000-00001E000000}"/>
    <cellStyle name="Incorrecto 2" xfId="31" xr:uid="{00000000-0005-0000-0000-00001F000000}"/>
    <cellStyle name="Millares" xfId="32" builtinId="3"/>
    <cellStyle name="Millares 2" xfId="33" xr:uid="{00000000-0005-0000-0000-000020000000}"/>
    <cellStyle name="Millares 3" xfId="34" xr:uid="{00000000-0005-0000-0000-000021000000}"/>
    <cellStyle name="Neutral" xfId="35" builtinId="28" customBuiltin="1"/>
    <cellStyle name="Neutral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tas 2" xfId="39" xr:uid="{00000000-0005-0000-0000-000027000000}"/>
    <cellStyle name="Salida 2" xfId="40" xr:uid="{00000000-0005-0000-0000-000028000000}"/>
    <cellStyle name="Texto de advertencia 2" xfId="41" xr:uid="{00000000-0005-0000-0000-000029000000}"/>
    <cellStyle name="Texto explicativo 2" xfId="42" xr:uid="{00000000-0005-0000-0000-00002A000000}"/>
    <cellStyle name="Título 1 2" xfId="43" xr:uid="{00000000-0005-0000-0000-00002B000000}"/>
    <cellStyle name="Título 2 2" xfId="44" xr:uid="{00000000-0005-0000-0000-00002C000000}"/>
    <cellStyle name="Título 3 2" xfId="45" xr:uid="{00000000-0005-0000-0000-00002D000000}"/>
    <cellStyle name="Título 4" xfId="46" xr:uid="{00000000-0005-0000-0000-00002E000000}"/>
    <cellStyle name="Total" xfId="47" builtinId="25" customBuiltin="1"/>
    <cellStyle name="Total 2" xfId="48" xr:uid="{00000000-0005-0000-0000-00003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Z190"/>
  <sheetViews>
    <sheetView tabSelected="1" view="pageBreakPreview" topLeftCell="K97" zoomScale="60" zoomScaleNormal="90" workbookViewId="0">
      <selection activeCell="S119" sqref="S119"/>
    </sheetView>
  </sheetViews>
  <sheetFormatPr defaultRowHeight="15"/>
  <cols>
    <col min="1" max="1" width="43.7109375" customWidth="1"/>
    <col min="2" max="2" width="68.140625" customWidth="1"/>
    <col min="3" max="3" width="24" style="1" customWidth="1"/>
    <col min="4" max="4" width="40.7109375" customWidth="1"/>
    <col min="5" max="5" width="34.7109375" customWidth="1"/>
    <col min="6" max="6" width="30.28515625" customWidth="1"/>
    <col min="7" max="8" width="29.7109375" customWidth="1"/>
    <col min="9" max="16" width="27.28515625" customWidth="1"/>
    <col min="17" max="17" width="29.140625" customWidth="1"/>
    <col min="18" max="18" width="28.42578125" customWidth="1"/>
    <col min="19" max="20" width="31.140625" customWidth="1"/>
    <col min="21" max="21" width="16.5703125" hidden="1" customWidth="1"/>
    <col min="22" max="22" width="0.28515625" hidden="1" customWidth="1"/>
    <col min="23" max="23" width="0.140625" hidden="1" customWidth="1"/>
    <col min="24" max="24" width="25.85546875" customWidth="1"/>
    <col min="25" max="25" width="15.42578125" customWidth="1"/>
    <col min="26" max="26" width="27.140625" customWidth="1"/>
    <col min="27" max="256" width="11.42578125" customWidth="1"/>
  </cols>
  <sheetData>
    <row r="1" spans="1:26" s="94" customFormat="1" ht="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6" s="94" customFormat="1" ht="21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26" s="94" customFormat="1" ht="21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</row>
    <row r="4" spans="1:26" s="2" customFormat="1" ht="63.75" customHeight="1">
      <c r="A4" s="44" t="s">
        <v>3</v>
      </c>
      <c r="B4" s="44" t="s">
        <v>4</v>
      </c>
      <c r="C4" s="44" t="s">
        <v>5</v>
      </c>
      <c r="D4" s="44" t="s">
        <v>6</v>
      </c>
      <c r="E4" s="97" t="s">
        <v>7</v>
      </c>
      <c r="F4" s="97" t="s">
        <v>8</v>
      </c>
      <c r="G4" s="97" t="s">
        <v>9</v>
      </c>
      <c r="H4" s="97" t="s">
        <v>10</v>
      </c>
      <c r="I4" s="97" t="s">
        <v>11</v>
      </c>
      <c r="J4" s="97" t="s">
        <v>12</v>
      </c>
      <c r="K4" s="109" t="s">
        <v>13</v>
      </c>
      <c r="L4" s="109" t="s">
        <v>14</v>
      </c>
      <c r="M4" s="109" t="s">
        <v>15</v>
      </c>
      <c r="N4" s="109" t="s">
        <v>16</v>
      </c>
      <c r="O4" s="109" t="s">
        <v>17</v>
      </c>
      <c r="P4" s="109" t="s">
        <v>18</v>
      </c>
      <c r="Q4" s="44" t="s">
        <v>19</v>
      </c>
      <c r="R4" s="44" t="s">
        <v>20</v>
      </c>
      <c r="S4" s="44" t="s">
        <v>21</v>
      </c>
      <c r="T4" s="44" t="s">
        <v>22</v>
      </c>
      <c r="U4" s="44" t="s">
        <v>23</v>
      </c>
      <c r="V4" s="44" t="s">
        <v>24</v>
      </c>
      <c r="W4" s="44" t="s">
        <v>25</v>
      </c>
      <c r="X4" s="45" t="s">
        <v>26</v>
      </c>
      <c r="Y4" s="46" t="s">
        <v>27</v>
      </c>
    </row>
    <row r="5" spans="1:26" ht="20.25">
      <c r="A5" s="59" t="s">
        <v>28</v>
      </c>
      <c r="B5" s="47" t="s">
        <v>29</v>
      </c>
      <c r="C5" s="48">
        <v>101</v>
      </c>
      <c r="D5" s="49">
        <v>1587535496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>
        <f>SUM(D5:P5)</f>
        <v>1587535496</v>
      </c>
      <c r="R5" s="49">
        <v>0</v>
      </c>
      <c r="S5" s="49">
        <v>0</v>
      </c>
      <c r="T5" s="49">
        <v>1297146775.5999999</v>
      </c>
      <c r="U5" s="50">
        <v>447327911.33999997</v>
      </c>
      <c r="V5" s="51">
        <v>525641175.82999998</v>
      </c>
      <c r="W5" s="51">
        <v>892949824.16999996</v>
      </c>
      <c r="X5" s="51">
        <f>+Q5-R5-S5-T5</f>
        <v>290388720.4000001</v>
      </c>
      <c r="Y5" s="52">
        <f>+T5/Q5*100</f>
        <v>81.708206138907016</v>
      </c>
      <c r="Z5" s="88"/>
    </row>
    <row r="6" spans="1:26" ht="20.25">
      <c r="A6" s="53"/>
      <c r="B6" s="47" t="s">
        <v>30</v>
      </c>
      <c r="C6" s="48">
        <v>105</v>
      </c>
      <c r="D6" s="49">
        <v>3500000</v>
      </c>
      <c r="E6" s="49"/>
      <c r="F6" s="49"/>
      <c r="G6" s="49"/>
      <c r="H6" s="49"/>
      <c r="I6" s="49"/>
      <c r="J6" s="49"/>
      <c r="K6" s="49"/>
      <c r="L6" s="49">
        <v>4000000</v>
      </c>
      <c r="M6" s="49"/>
      <c r="N6" s="49"/>
      <c r="O6" s="49"/>
      <c r="P6" s="49"/>
      <c r="Q6" s="49">
        <f t="shared" ref="Q6:Q20" si="0">SUM(D6:P6)</f>
        <v>7500000</v>
      </c>
      <c r="R6" s="49">
        <v>0</v>
      </c>
      <c r="S6" s="49">
        <v>0</v>
      </c>
      <c r="T6" s="49">
        <v>5369463.3300000001</v>
      </c>
      <c r="U6" s="50" t="s">
        <v>31</v>
      </c>
      <c r="V6" s="51">
        <v>154823.21</v>
      </c>
      <c r="W6" s="51">
        <v>14845176.789999999</v>
      </c>
      <c r="X6" s="51">
        <f t="shared" ref="X6:X20" si="1">+Q6-R6-S6-T6</f>
        <v>2130536.67</v>
      </c>
      <c r="Y6" s="52">
        <f t="shared" ref="Y6:Y20" si="2">+T6/Q6*100</f>
        <v>71.592844400000004</v>
      </c>
      <c r="Z6" s="89"/>
    </row>
    <row r="7" spans="1:26" ht="20.25">
      <c r="A7" s="53"/>
      <c r="B7" s="47" t="s">
        <v>32</v>
      </c>
      <c r="C7" s="48">
        <v>201</v>
      </c>
      <c r="D7" s="49">
        <v>10000000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>
        <f t="shared" si="0"/>
        <v>10000000</v>
      </c>
      <c r="R7" s="49">
        <v>0</v>
      </c>
      <c r="S7" s="49">
        <v>0</v>
      </c>
      <c r="T7" s="49">
        <v>8542356.8800000008</v>
      </c>
      <c r="U7" s="50">
        <v>3939631.01</v>
      </c>
      <c r="V7" s="51">
        <v>3174728.97</v>
      </c>
      <c r="W7" s="51">
        <v>6825271.0300000003</v>
      </c>
      <c r="X7" s="51">
        <f t="shared" si="1"/>
        <v>1457643.1199999992</v>
      </c>
      <c r="Y7" s="52">
        <f t="shared" si="2"/>
        <v>85.423568799999998</v>
      </c>
      <c r="Z7" s="88"/>
    </row>
    <row r="8" spans="1:26" ht="20.25">
      <c r="A8" s="53"/>
      <c r="B8" s="47" t="s">
        <v>33</v>
      </c>
      <c r="C8" s="48">
        <v>202</v>
      </c>
      <c r="D8" s="49">
        <v>3000000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>
        <f t="shared" si="0"/>
        <v>3000000</v>
      </c>
      <c r="R8" s="49">
        <v>0</v>
      </c>
      <c r="S8" s="49">
        <v>0</v>
      </c>
      <c r="T8" s="49">
        <v>1222537.45</v>
      </c>
      <c r="U8" s="50" t="s">
        <v>31</v>
      </c>
      <c r="V8" s="51">
        <v>0</v>
      </c>
      <c r="W8" s="51">
        <v>0</v>
      </c>
      <c r="X8" s="51">
        <f t="shared" si="1"/>
        <v>1777462.55</v>
      </c>
      <c r="Y8" s="52">
        <f t="shared" si="2"/>
        <v>40.751248333333336</v>
      </c>
      <c r="Z8" s="90"/>
    </row>
    <row r="9" spans="1:26" ht="20.25">
      <c r="A9" s="53"/>
      <c r="B9" s="47" t="s">
        <v>34</v>
      </c>
      <c r="C9" s="48">
        <v>203</v>
      </c>
      <c r="D9" s="49">
        <v>500000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>
        <f t="shared" si="0"/>
        <v>500000</v>
      </c>
      <c r="R9" s="49">
        <v>0</v>
      </c>
      <c r="S9" s="49">
        <v>0</v>
      </c>
      <c r="T9" s="49">
        <v>0</v>
      </c>
      <c r="U9" s="50"/>
      <c r="V9" s="51"/>
      <c r="W9" s="51"/>
      <c r="X9" s="51">
        <f t="shared" si="1"/>
        <v>500000</v>
      </c>
      <c r="Y9" s="52">
        <v>0</v>
      </c>
      <c r="Z9" s="90"/>
    </row>
    <row r="10" spans="1:26" ht="20.25">
      <c r="A10" s="53"/>
      <c r="B10" s="47" t="s">
        <v>35</v>
      </c>
      <c r="C10" s="48">
        <v>301</v>
      </c>
      <c r="D10" s="49">
        <v>1004896294</v>
      </c>
      <c r="E10" s="49"/>
      <c r="F10" s="49"/>
      <c r="G10" s="49"/>
      <c r="H10" s="49"/>
      <c r="I10" s="49">
        <v>0</v>
      </c>
      <c r="J10" s="49"/>
      <c r="K10" s="49"/>
      <c r="L10" s="49"/>
      <c r="M10" s="49">
        <v>-15000000</v>
      </c>
      <c r="N10" s="49">
        <v>-15000000</v>
      </c>
      <c r="O10" s="49"/>
      <c r="P10" s="49"/>
      <c r="Q10" s="49">
        <f t="shared" si="0"/>
        <v>974896294</v>
      </c>
      <c r="R10" s="49">
        <v>0</v>
      </c>
      <c r="S10" s="49">
        <v>0</v>
      </c>
      <c r="T10" s="49">
        <v>895762020.75999999</v>
      </c>
      <c r="U10" s="50">
        <v>283723982.18000001</v>
      </c>
      <c r="V10" s="51">
        <v>358389541.80000001</v>
      </c>
      <c r="W10" s="51">
        <v>515216458.19999999</v>
      </c>
      <c r="X10" s="51">
        <f t="shared" si="1"/>
        <v>79134273.24000001</v>
      </c>
      <c r="Y10" s="52">
        <f t="shared" si="2"/>
        <v>91.882800896153569</v>
      </c>
      <c r="Z10" s="88"/>
    </row>
    <row r="11" spans="1:26" ht="20.25">
      <c r="A11" s="53"/>
      <c r="B11" s="47" t="s">
        <v>36</v>
      </c>
      <c r="C11" s="48">
        <v>302</v>
      </c>
      <c r="D11" s="49">
        <v>890848806</v>
      </c>
      <c r="E11" s="49"/>
      <c r="F11" s="49"/>
      <c r="G11" s="49"/>
      <c r="H11" s="49"/>
      <c r="I11" s="49">
        <v>-8750000</v>
      </c>
      <c r="J11" s="49"/>
      <c r="K11" s="49"/>
      <c r="L11" s="49">
        <v>-4000000</v>
      </c>
      <c r="M11" s="49">
        <v>-15000000</v>
      </c>
      <c r="N11" s="49">
        <v>-39000000</v>
      </c>
      <c r="O11" s="49"/>
      <c r="P11" s="49"/>
      <c r="Q11" s="49">
        <f t="shared" si="0"/>
        <v>824098806</v>
      </c>
      <c r="R11" s="49">
        <v>0</v>
      </c>
      <c r="S11" s="49">
        <v>0</v>
      </c>
      <c r="T11" s="49">
        <v>684918648.39999998</v>
      </c>
      <c r="U11" s="50">
        <v>240254033.15000001</v>
      </c>
      <c r="V11" s="51">
        <v>290110408.31999999</v>
      </c>
      <c r="W11" s="51">
        <v>470425591.68000001</v>
      </c>
      <c r="X11" s="51">
        <f t="shared" si="1"/>
        <v>139180157.60000002</v>
      </c>
      <c r="Y11" s="52">
        <f t="shared" si="2"/>
        <v>83.111229310530021</v>
      </c>
      <c r="Z11" s="88"/>
    </row>
    <row r="12" spans="1:26" ht="20.25">
      <c r="A12" s="53"/>
      <c r="B12" s="47" t="s">
        <v>37</v>
      </c>
      <c r="C12" s="48">
        <v>303</v>
      </c>
      <c r="D12" s="49">
        <v>346228015</v>
      </c>
      <c r="E12" s="49"/>
      <c r="F12" s="49"/>
      <c r="G12" s="49"/>
      <c r="H12" s="49"/>
      <c r="I12" s="49"/>
      <c r="J12" s="49"/>
      <c r="K12" s="49"/>
      <c r="L12" s="49"/>
      <c r="M12" s="49">
        <v>-30000000</v>
      </c>
      <c r="N12" s="49">
        <v>6000000</v>
      </c>
      <c r="O12" s="49"/>
      <c r="P12" s="49"/>
      <c r="Q12" s="49">
        <f t="shared" si="0"/>
        <v>322228015</v>
      </c>
      <c r="R12" s="49">
        <v>0</v>
      </c>
      <c r="S12" s="49">
        <v>0</v>
      </c>
      <c r="T12" s="49">
        <v>294590518.47000003</v>
      </c>
      <c r="U12" s="50">
        <v>323331.03000000003</v>
      </c>
      <c r="V12" s="51">
        <v>0</v>
      </c>
      <c r="W12" s="51">
        <v>0</v>
      </c>
      <c r="X12" s="51">
        <f t="shared" si="1"/>
        <v>27637496.529999971</v>
      </c>
      <c r="Y12" s="52">
        <f t="shared" si="2"/>
        <v>91.423000098237893</v>
      </c>
      <c r="Z12" s="90"/>
    </row>
    <row r="13" spans="1:26" ht="20.25">
      <c r="A13" s="53"/>
      <c r="B13" s="47" t="s">
        <v>38</v>
      </c>
      <c r="C13" s="48">
        <v>304</v>
      </c>
      <c r="D13" s="49">
        <v>296500000</v>
      </c>
      <c r="E13" s="49"/>
      <c r="F13" s="49"/>
      <c r="G13" s="49"/>
      <c r="H13" s="49"/>
      <c r="I13" s="49"/>
      <c r="J13" s="49"/>
      <c r="K13" s="49"/>
      <c r="L13" s="49"/>
      <c r="M13" s="49">
        <v>-15000000</v>
      </c>
      <c r="N13" s="49">
        <v>8000000</v>
      </c>
      <c r="O13" s="49"/>
      <c r="P13" s="49"/>
      <c r="Q13" s="49">
        <f t="shared" si="0"/>
        <v>289500000</v>
      </c>
      <c r="R13" s="49">
        <v>0</v>
      </c>
      <c r="S13" s="49">
        <v>0</v>
      </c>
      <c r="T13" s="49">
        <v>275465529.76999998</v>
      </c>
      <c r="U13" s="50">
        <v>272023813.06999999</v>
      </c>
      <c r="V13" s="51">
        <v>0</v>
      </c>
      <c r="W13" s="51">
        <v>247830942</v>
      </c>
      <c r="X13" s="51">
        <f>+Q13-R13-S13-T13</f>
        <v>14034470.230000019</v>
      </c>
      <c r="Y13" s="52">
        <f>+T13/Q13*100</f>
        <v>95.152169177892915</v>
      </c>
      <c r="Z13" s="90"/>
    </row>
    <row r="14" spans="1:26" ht="20.25">
      <c r="A14" s="53"/>
      <c r="B14" s="47" t="s">
        <v>39</v>
      </c>
      <c r="C14" s="48">
        <v>399</v>
      </c>
      <c r="D14" s="49">
        <v>451372529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f t="shared" si="0"/>
        <v>451372529</v>
      </c>
      <c r="R14" s="49">
        <v>0</v>
      </c>
      <c r="S14" s="49">
        <v>0</v>
      </c>
      <c r="T14" s="49">
        <v>359901621.72000003</v>
      </c>
      <c r="U14" s="50">
        <v>122051409.7</v>
      </c>
      <c r="V14" s="51">
        <v>171121518.99000001</v>
      </c>
      <c r="W14" s="51">
        <v>230897481.00999999</v>
      </c>
      <c r="X14" s="51">
        <f>+Q14-R14-S14-T14</f>
        <v>91470907.279999971</v>
      </c>
      <c r="Y14" s="52">
        <f>+T14/Q14*100</f>
        <v>79.734941450103193</v>
      </c>
      <c r="Z14" s="88"/>
    </row>
    <row r="15" spans="1:26" ht="20.25">
      <c r="A15" s="53"/>
      <c r="B15" s="47" t="s">
        <v>40</v>
      </c>
      <c r="C15" s="48">
        <v>401</v>
      </c>
      <c r="D15" s="49">
        <v>392954164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f t="shared" si="0"/>
        <v>392954164</v>
      </c>
      <c r="R15" s="49">
        <v>0</v>
      </c>
      <c r="S15" s="49">
        <v>0</v>
      </c>
      <c r="T15" s="49">
        <v>326254806</v>
      </c>
      <c r="U15" s="50">
        <v>126391998</v>
      </c>
      <c r="V15" s="51">
        <v>152512390</v>
      </c>
      <c r="W15" s="51">
        <v>194950610</v>
      </c>
      <c r="X15" s="51">
        <f t="shared" si="1"/>
        <v>66699358</v>
      </c>
      <c r="Y15" s="52">
        <f t="shared" si="2"/>
        <v>83.02617350556946</v>
      </c>
      <c r="Z15" s="88"/>
    </row>
    <row r="16" spans="1:26" ht="20.25">
      <c r="A16" s="53"/>
      <c r="B16" s="47" t="s">
        <v>41</v>
      </c>
      <c r="C16" s="48">
        <v>405</v>
      </c>
      <c r="D16" s="49">
        <v>21240766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f t="shared" si="0"/>
        <v>21240766</v>
      </c>
      <c r="R16" s="49">
        <v>0</v>
      </c>
      <c r="S16" s="49">
        <v>0</v>
      </c>
      <c r="T16" s="49">
        <v>17635400</v>
      </c>
      <c r="U16" s="50">
        <v>6832011</v>
      </c>
      <c r="V16" s="51">
        <v>8244096</v>
      </c>
      <c r="W16" s="51">
        <v>10537904</v>
      </c>
      <c r="X16" s="51">
        <f t="shared" si="1"/>
        <v>3605366</v>
      </c>
      <c r="Y16" s="52">
        <f t="shared" si="2"/>
        <v>83.02619594792391</v>
      </c>
      <c r="Z16" s="88"/>
    </row>
    <row r="17" spans="1:26" ht="20.25">
      <c r="A17" s="53"/>
      <c r="B17" s="47" t="s">
        <v>42</v>
      </c>
      <c r="C17" s="48">
        <v>501</v>
      </c>
      <c r="D17" s="49">
        <v>223028039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>
        <f t="shared" si="0"/>
        <v>223028039</v>
      </c>
      <c r="R17" s="49">
        <v>0</v>
      </c>
      <c r="S17" s="49">
        <v>0</v>
      </c>
      <c r="T17" s="49">
        <v>182486999</v>
      </c>
      <c r="U17" s="50">
        <v>68801371</v>
      </c>
      <c r="V17" s="51">
        <v>85189199</v>
      </c>
      <c r="W17" s="51">
        <v>105633801</v>
      </c>
      <c r="X17" s="51">
        <f t="shared" si="1"/>
        <v>40541040</v>
      </c>
      <c r="Y17" s="52">
        <f t="shared" si="2"/>
        <v>81.822446997348166</v>
      </c>
      <c r="Z17" s="88"/>
    </row>
    <row r="18" spans="1:26" ht="20.25">
      <c r="A18" s="53"/>
      <c r="B18" s="47" t="s">
        <v>43</v>
      </c>
      <c r="C18" s="48">
        <v>502</v>
      </c>
      <c r="D18" s="49">
        <v>63722297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>
        <v>4000000</v>
      </c>
      <c r="Q18" s="49">
        <f t="shared" si="0"/>
        <v>67722297</v>
      </c>
      <c r="R18" s="49">
        <v>0</v>
      </c>
      <c r="S18" s="49">
        <v>0</v>
      </c>
      <c r="T18" s="49">
        <v>61041106</v>
      </c>
      <c r="U18" s="50">
        <v>20496006</v>
      </c>
      <c r="V18" s="51">
        <v>24731024</v>
      </c>
      <c r="W18" s="51">
        <v>31613976</v>
      </c>
      <c r="X18" s="51">
        <f t="shared" si="1"/>
        <v>6681191</v>
      </c>
      <c r="Y18" s="52">
        <f t="shared" si="2"/>
        <v>90.134429433189496</v>
      </c>
      <c r="Z18" s="88"/>
    </row>
    <row r="19" spans="1:26" ht="20.25">
      <c r="A19" s="53"/>
      <c r="B19" s="47" t="s">
        <v>44</v>
      </c>
      <c r="C19" s="48">
        <v>503</v>
      </c>
      <c r="D19" s="49">
        <v>127444594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>
        <v>-4000000</v>
      </c>
      <c r="Q19" s="49">
        <f t="shared" si="0"/>
        <v>123444594</v>
      </c>
      <c r="R19" s="49">
        <v>0</v>
      </c>
      <c r="S19" s="49">
        <v>0</v>
      </c>
      <c r="T19" s="49">
        <v>97677455</v>
      </c>
      <c r="U19" s="50">
        <v>40991992</v>
      </c>
      <c r="V19" s="51">
        <v>49462103</v>
      </c>
      <c r="W19" s="51">
        <v>63227897</v>
      </c>
      <c r="X19" s="51">
        <f t="shared" si="1"/>
        <v>25767139</v>
      </c>
      <c r="Y19" s="52">
        <f t="shared" si="2"/>
        <v>79.12655535162601</v>
      </c>
      <c r="Z19" s="90"/>
    </row>
    <row r="20" spans="1:26" ht="20.25">
      <c r="A20" s="54"/>
      <c r="B20" s="47" t="s">
        <v>45</v>
      </c>
      <c r="C20" s="48">
        <v>505</v>
      </c>
      <c r="D20" s="49">
        <v>145000000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>
        <f t="shared" si="0"/>
        <v>145000000</v>
      </c>
      <c r="R20" s="49">
        <v>0</v>
      </c>
      <c r="S20" s="49">
        <v>0</v>
      </c>
      <c r="T20" s="49">
        <v>134088814.94</v>
      </c>
      <c r="U20" s="50">
        <v>47608924.520000003</v>
      </c>
      <c r="V20" s="51">
        <v>39772271.259999998</v>
      </c>
      <c r="W20" s="51">
        <v>69527728.739999995</v>
      </c>
      <c r="X20" s="51">
        <f t="shared" si="1"/>
        <v>10911185.060000002</v>
      </c>
      <c r="Y20" s="52">
        <f t="shared" si="2"/>
        <v>92.475044786206894</v>
      </c>
      <c r="Z20" s="88"/>
    </row>
    <row r="21" spans="1:26" ht="20.25">
      <c r="A21" s="53"/>
      <c r="B21" s="55" t="s">
        <v>46</v>
      </c>
      <c r="C21" s="56"/>
      <c r="D21" s="57">
        <f>SUM(D5:D20)</f>
        <v>5567771000</v>
      </c>
      <c r="E21" s="57">
        <f>SUM(E5:E20)</f>
        <v>0</v>
      </c>
      <c r="F21" s="57">
        <f t="shared" ref="F21:L21" si="3">SUM(F5:F20)</f>
        <v>0</v>
      </c>
      <c r="G21" s="57">
        <f t="shared" si="3"/>
        <v>0</v>
      </c>
      <c r="H21" s="57">
        <f t="shared" si="3"/>
        <v>0</v>
      </c>
      <c r="I21" s="57">
        <f t="shared" si="3"/>
        <v>-8750000</v>
      </c>
      <c r="J21" s="57">
        <f t="shared" si="3"/>
        <v>0</v>
      </c>
      <c r="K21" s="57">
        <f t="shared" si="3"/>
        <v>0</v>
      </c>
      <c r="L21" s="57">
        <f t="shared" si="3"/>
        <v>0</v>
      </c>
      <c r="M21" s="57">
        <f>SUM(M5:M20)</f>
        <v>-75000000</v>
      </c>
      <c r="N21" s="57">
        <f>SUM(N5:N20)</f>
        <v>-40000000</v>
      </c>
      <c r="O21" s="57"/>
      <c r="P21" s="57"/>
      <c r="Q21" s="57">
        <f>SUM(Q5:Q20)</f>
        <v>5444021000</v>
      </c>
      <c r="R21" s="57">
        <f t="shared" ref="R21:X21" si="4">SUM(R5:R20)</f>
        <v>0</v>
      </c>
      <c r="S21" s="57">
        <f>SUM(S5:S20)</f>
        <v>0</v>
      </c>
      <c r="T21" s="57">
        <f>SUM(T5:T20)</f>
        <v>4642104053.3199997</v>
      </c>
      <c r="U21" s="57">
        <f t="shared" si="4"/>
        <v>1680766414</v>
      </c>
      <c r="V21" s="57">
        <f t="shared" si="4"/>
        <v>1708503280.3799999</v>
      </c>
      <c r="W21" s="57">
        <f t="shared" si="4"/>
        <v>2854482661.6199999</v>
      </c>
      <c r="X21" s="57">
        <f t="shared" si="4"/>
        <v>801916946.68000007</v>
      </c>
      <c r="Y21" s="58">
        <f>+T21/Q21*100</f>
        <v>85.269767572902452</v>
      </c>
      <c r="Z21" s="90"/>
    </row>
    <row r="22" spans="1:26" ht="20.25">
      <c r="A22" s="59" t="s">
        <v>47</v>
      </c>
      <c r="B22" s="47" t="s">
        <v>48</v>
      </c>
      <c r="C22" s="48">
        <v>10101</v>
      </c>
      <c r="D22" s="49">
        <v>48446500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>
        <v>-95612.59</v>
      </c>
      <c r="P22" s="49"/>
      <c r="Q22" s="49">
        <f t="shared" ref="Q22:Q59" si="5">SUM(D22:O22)</f>
        <v>48350887.409999996</v>
      </c>
      <c r="R22" s="49">
        <v>0</v>
      </c>
      <c r="S22" s="49">
        <v>0</v>
      </c>
      <c r="T22" s="49">
        <v>47065142.649999999</v>
      </c>
      <c r="U22" s="50">
        <f t="shared" ref="U22:U39" si="6">+Q22-R22-S22-T22</f>
        <v>1285744.7599999979</v>
      </c>
      <c r="V22" s="51">
        <v>14057000</v>
      </c>
      <c r="W22" s="51">
        <v>2441450</v>
      </c>
      <c r="X22" s="51">
        <f>+Q22-R22-S22-T22</f>
        <v>1285744.7599999979</v>
      </c>
      <c r="Y22" s="52">
        <f>+T22/Q22*100</f>
        <v>97.34080421503478</v>
      </c>
      <c r="Z22" s="88"/>
    </row>
    <row r="23" spans="1:26" ht="20.25">
      <c r="A23" s="60"/>
      <c r="B23" s="47" t="s">
        <v>49</v>
      </c>
      <c r="C23" s="48">
        <v>10104</v>
      </c>
      <c r="D23" s="49">
        <v>0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>
        <f t="shared" si="5"/>
        <v>0</v>
      </c>
      <c r="R23" s="49">
        <v>0</v>
      </c>
      <c r="S23" s="49"/>
      <c r="T23" s="49"/>
      <c r="U23" s="50">
        <f t="shared" si="6"/>
        <v>0</v>
      </c>
      <c r="V23" s="51">
        <v>1389000</v>
      </c>
      <c r="W23" s="51">
        <v>1389000</v>
      </c>
      <c r="X23" s="51">
        <f t="shared" ref="X23:X60" si="7">+Q23-R23-S23-T23</f>
        <v>0</v>
      </c>
      <c r="Y23" s="52">
        <v>0</v>
      </c>
      <c r="Z23" s="90"/>
    </row>
    <row r="24" spans="1:26" ht="20.25">
      <c r="A24" s="60"/>
      <c r="B24" s="47" t="s">
        <v>50</v>
      </c>
      <c r="C24" s="48">
        <v>10199</v>
      </c>
      <c r="D24" s="49">
        <v>100000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>
        <v>-10000</v>
      </c>
      <c r="P24" s="49"/>
      <c r="Q24" s="49">
        <f t="shared" si="5"/>
        <v>90000</v>
      </c>
      <c r="R24" s="49">
        <v>0</v>
      </c>
      <c r="S24" s="49">
        <v>0</v>
      </c>
      <c r="T24" s="49">
        <v>82716</v>
      </c>
      <c r="U24" s="50">
        <f t="shared" si="6"/>
        <v>7284</v>
      </c>
      <c r="V24" s="51">
        <v>1500000</v>
      </c>
      <c r="W24" s="51">
        <v>1042107.9</v>
      </c>
      <c r="X24" s="51">
        <f t="shared" si="7"/>
        <v>7284</v>
      </c>
      <c r="Y24" s="52">
        <f t="shared" ref="Y24:Y59" si="8">+T24/Q24*100</f>
        <v>91.906666666666666</v>
      </c>
      <c r="Z24" s="88"/>
    </row>
    <row r="25" spans="1:26" ht="20.25">
      <c r="A25" s="60"/>
      <c r="B25" s="47" t="s">
        <v>51</v>
      </c>
      <c r="C25" s="48">
        <v>10201</v>
      </c>
      <c r="D25" s="49">
        <v>28250000</v>
      </c>
      <c r="E25" s="49"/>
      <c r="F25" s="49"/>
      <c r="G25" s="49">
        <v>-5000000</v>
      </c>
      <c r="H25" s="49"/>
      <c r="I25" s="49"/>
      <c r="J25" s="49"/>
      <c r="K25" s="49"/>
      <c r="L25" s="49"/>
      <c r="M25" s="49"/>
      <c r="N25" s="49"/>
      <c r="O25" s="49"/>
      <c r="P25" s="49"/>
      <c r="Q25" s="49">
        <f t="shared" si="5"/>
        <v>23250000</v>
      </c>
      <c r="R25" s="49">
        <v>0</v>
      </c>
      <c r="S25" s="49">
        <v>1000000</v>
      </c>
      <c r="T25" s="49">
        <v>10755363</v>
      </c>
      <c r="U25" s="50">
        <f t="shared" si="6"/>
        <v>11494637</v>
      </c>
      <c r="V25" s="51">
        <v>8587000</v>
      </c>
      <c r="W25" s="51">
        <v>0</v>
      </c>
      <c r="X25" s="51">
        <f t="shared" si="7"/>
        <v>11494637</v>
      </c>
      <c r="Y25" s="52">
        <f t="shared" si="8"/>
        <v>46.259625806451616</v>
      </c>
      <c r="Z25" s="88"/>
    </row>
    <row r="26" spans="1:26" ht="20.25">
      <c r="A26" s="60"/>
      <c r="B26" s="47" t="s">
        <v>52</v>
      </c>
      <c r="C26" s="48">
        <v>10202</v>
      </c>
      <c r="D26" s="49">
        <v>29380000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>
        <v>-479514.5</v>
      </c>
      <c r="P26" s="49"/>
      <c r="Q26" s="49">
        <f t="shared" si="5"/>
        <v>28900485.5</v>
      </c>
      <c r="R26" s="49">
        <v>0</v>
      </c>
      <c r="S26" s="49">
        <v>200000</v>
      </c>
      <c r="T26" s="49">
        <v>20541079.640000001</v>
      </c>
      <c r="U26" s="50">
        <f t="shared" si="6"/>
        <v>8159405.8599999994</v>
      </c>
      <c r="V26" s="51">
        <v>12507000</v>
      </c>
      <c r="W26" s="51">
        <v>0</v>
      </c>
      <c r="X26" s="51">
        <f t="shared" si="7"/>
        <v>8159405.8599999994</v>
      </c>
      <c r="Y26" s="52">
        <f t="shared" si="8"/>
        <v>71.075206124132421</v>
      </c>
      <c r="Z26" s="88"/>
    </row>
    <row r="27" spans="1:26" ht="20.25">
      <c r="A27" s="60"/>
      <c r="B27" s="47" t="s">
        <v>53</v>
      </c>
      <c r="C27" s="48">
        <v>10203</v>
      </c>
      <c r="D27" s="49">
        <v>10735000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>
        <v>-15170</v>
      </c>
      <c r="P27" s="49"/>
      <c r="Q27" s="49">
        <f t="shared" si="5"/>
        <v>10719830</v>
      </c>
      <c r="R27" s="49">
        <v>0</v>
      </c>
      <c r="S27" s="49">
        <v>1623459.1</v>
      </c>
      <c r="T27" s="49">
        <v>8575510.0500000007</v>
      </c>
      <c r="U27" s="50">
        <f t="shared" si="6"/>
        <v>520860.84999999963</v>
      </c>
      <c r="V27" s="51">
        <v>3820000</v>
      </c>
      <c r="W27" s="51">
        <v>570000</v>
      </c>
      <c r="X27" s="51">
        <f t="shared" si="7"/>
        <v>520860.84999999963</v>
      </c>
      <c r="Y27" s="52">
        <f t="shared" si="8"/>
        <v>79.996698175250927</v>
      </c>
      <c r="Z27" s="88"/>
    </row>
    <row r="28" spans="1:26" ht="20.25">
      <c r="A28" s="60"/>
      <c r="B28" s="47" t="s">
        <v>54</v>
      </c>
      <c r="C28" s="48">
        <v>10204</v>
      </c>
      <c r="D28" s="49">
        <v>67800000</v>
      </c>
      <c r="E28" s="49"/>
      <c r="F28" s="49"/>
      <c r="G28" s="49"/>
      <c r="H28" s="49"/>
      <c r="I28" s="49"/>
      <c r="J28" s="49"/>
      <c r="K28" s="49"/>
      <c r="L28" s="49"/>
      <c r="M28" s="49"/>
      <c r="N28" s="49">
        <v>5000000</v>
      </c>
      <c r="O28" s="49"/>
      <c r="P28" s="49"/>
      <c r="Q28" s="49">
        <f t="shared" si="5"/>
        <v>72800000</v>
      </c>
      <c r="R28" s="49">
        <v>0</v>
      </c>
      <c r="S28" s="49">
        <v>4165239.86</v>
      </c>
      <c r="T28" s="49">
        <v>68620870.430000007</v>
      </c>
      <c r="U28" s="50">
        <f t="shared" si="6"/>
        <v>13889.709999993443</v>
      </c>
      <c r="V28" s="51">
        <v>16962000</v>
      </c>
      <c r="W28" s="51">
        <v>0</v>
      </c>
      <c r="X28" s="51">
        <f t="shared" si="7"/>
        <v>13889.709999993443</v>
      </c>
      <c r="Y28" s="52">
        <f t="shared" si="8"/>
        <v>94.259437403846164</v>
      </c>
      <c r="Z28" s="90"/>
    </row>
    <row r="29" spans="1:26" ht="20.25">
      <c r="A29" s="60"/>
      <c r="B29" s="47" t="s">
        <v>55</v>
      </c>
      <c r="C29" s="48">
        <v>10299</v>
      </c>
      <c r="D29" s="49">
        <v>2655500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>
        <v>-17506.77</v>
      </c>
      <c r="P29" s="49"/>
      <c r="Q29" s="49">
        <f t="shared" si="5"/>
        <v>2637993.23</v>
      </c>
      <c r="R29" s="49">
        <v>0</v>
      </c>
      <c r="S29" s="49">
        <v>22000</v>
      </c>
      <c r="T29" s="49">
        <v>2132260.0699999998</v>
      </c>
      <c r="U29" s="50">
        <f t="shared" si="6"/>
        <v>483733.16000000015</v>
      </c>
      <c r="V29" s="51">
        <v>640000</v>
      </c>
      <c r="W29" s="51">
        <v>0</v>
      </c>
      <c r="X29" s="51">
        <f t="shared" si="7"/>
        <v>483733.16000000015</v>
      </c>
      <c r="Y29" s="52">
        <f t="shared" si="8"/>
        <v>80.828868162030872</v>
      </c>
      <c r="Z29" s="90"/>
    </row>
    <row r="30" spans="1:26" ht="20.25">
      <c r="A30" s="60"/>
      <c r="B30" s="47" t="s">
        <v>56</v>
      </c>
      <c r="C30" s="48">
        <v>10301</v>
      </c>
      <c r="D30" s="49">
        <v>6000000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>
        <v>-263725.75</v>
      </c>
      <c r="P30" s="49"/>
      <c r="Q30" s="49">
        <f t="shared" si="5"/>
        <v>5736274.25</v>
      </c>
      <c r="R30" s="49">
        <v>0</v>
      </c>
      <c r="S30" s="49">
        <v>834254.1</v>
      </c>
      <c r="T30" s="49">
        <v>3003879.5799999996</v>
      </c>
      <c r="U30" s="50">
        <f t="shared" si="6"/>
        <v>1898140.5700000008</v>
      </c>
      <c r="V30" s="51">
        <v>1000000</v>
      </c>
      <c r="W30" s="51">
        <v>0</v>
      </c>
      <c r="X30" s="51">
        <f t="shared" si="7"/>
        <v>1898140.5700000008</v>
      </c>
      <c r="Y30" s="52">
        <f t="shared" si="8"/>
        <v>52.366387119653488</v>
      </c>
      <c r="Z30" s="90"/>
    </row>
    <row r="31" spans="1:26" ht="20.25">
      <c r="A31" s="60"/>
      <c r="B31" s="47" t="s">
        <v>57</v>
      </c>
      <c r="C31" s="48">
        <v>10302</v>
      </c>
      <c r="D31" s="49">
        <v>0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>
        <f t="shared" si="5"/>
        <v>0</v>
      </c>
      <c r="R31" s="49">
        <v>0</v>
      </c>
      <c r="S31" s="49"/>
      <c r="T31" s="49"/>
      <c r="U31" s="50">
        <f t="shared" si="6"/>
        <v>0</v>
      </c>
      <c r="V31" s="51"/>
      <c r="W31" s="51"/>
      <c r="X31" s="51">
        <f t="shared" si="7"/>
        <v>0</v>
      </c>
      <c r="Y31" s="52">
        <v>0</v>
      </c>
      <c r="Z31" s="90"/>
    </row>
    <row r="32" spans="1:26" ht="20.25">
      <c r="A32" s="60"/>
      <c r="B32" s="47" t="s">
        <v>58</v>
      </c>
      <c r="C32" s="48">
        <v>10303</v>
      </c>
      <c r="D32" s="49">
        <v>4000000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>
        <v>-395000</v>
      </c>
      <c r="P32" s="49"/>
      <c r="Q32" s="49">
        <f t="shared" si="5"/>
        <v>3605000</v>
      </c>
      <c r="R32" s="49">
        <v>0</v>
      </c>
      <c r="S32" s="49">
        <v>0</v>
      </c>
      <c r="T32" s="49">
        <v>305059</v>
      </c>
      <c r="U32" s="50">
        <f t="shared" si="6"/>
        <v>3299941</v>
      </c>
      <c r="V32" s="51">
        <v>5000000</v>
      </c>
      <c r="W32" s="51">
        <v>4700000</v>
      </c>
      <c r="X32" s="51">
        <f t="shared" si="7"/>
        <v>3299941</v>
      </c>
      <c r="Y32" s="52">
        <f t="shared" si="8"/>
        <v>8.4621081830790565</v>
      </c>
      <c r="Z32" s="90"/>
    </row>
    <row r="33" spans="1:26" ht="20.25">
      <c r="A33" s="60"/>
      <c r="B33" s="47" t="s">
        <v>59</v>
      </c>
      <c r="C33" s="48">
        <v>10304</v>
      </c>
      <c r="D33" s="49">
        <v>250000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>
        <v>-1819.38</v>
      </c>
      <c r="P33" s="49"/>
      <c r="Q33" s="49">
        <f t="shared" si="5"/>
        <v>248180.62</v>
      </c>
      <c r="R33" s="49">
        <v>0</v>
      </c>
      <c r="S33" s="49">
        <v>0</v>
      </c>
      <c r="T33" s="49">
        <v>248178.2</v>
      </c>
      <c r="U33" s="50">
        <f t="shared" si="6"/>
        <v>2.4199999999837019</v>
      </c>
      <c r="V33" s="51">
        <v>71600</v>
      </c>
      <c r="W33" s="51">
        <v>0</v>
      </c>
      <c r="X33" s="51">
        <f t="shared" si="7"/>
        <v>2.4199999999837019</v>
      </c>
      <c r="Y33" s="52">
        <f t="shared" si="8"/>
        <v>99.999024903717299</v>
      </c>
      <c r="Z33" s="88"/>
    </row>
    <row r="34" spans="1:26" ht="20.25">
      <c r="A34" s="60"/>
      <c r="B34" s="47" t="s">
        <v>60</v>
      </c>
      <c r="C34" s="48">
        <v>10306</v>
      </c>
      <c r="D34" s="49">
        <v>3500000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-55515.64</v>
      </c>
      <c r="P34" s="49"/>
      <c r="Q34" s="49">
        <f t="shared" si="5"/>
        <v>3444484.36</v>
      </c>
      <c r="R34" s="49">
        <v>0</v>
      </c>
      <c r="S34" s="49">
        <v>389125.9</v>
      </c>
      <c r="T34" s="49">
        <v>3055229.14</v>
      </c>
      <c r="U34" s="50">
        <f t="shared" si="6"/>
        <v>129.31999999983236</v>
      </c>
      <c r="V34" s="51">
        <v>87000</v>
      </c>
      <c r="W34" s="51">
        <v>87000</v>
      </c>
      <c r="X34" s="51">
        <f t="shared" si="7"/>
        <v>129.31999999983236</v>
      </c>
      <c r="Y34" s="52">
        <f t="shared" si="8"/>
        <v>88.699172958358275</v>
      </c>
      <c r="Z34" s="88"/>
    </row>
    <row r="35" spans="1:26" ht="36">
      <c r="A35" s="60"/>
      <c r="B35" s="47" t="s">
        <v>61</v>
      </c>
      <c r="C35" s="48">
        <v>10307</v>
      </c>
      <c r="D35" s="49">
        <v>17500000</v>
      </c>
      <c r="E35" s="49"/>
      <c r="F35" s="49"/>
      <c r="G35" s="49"/>
      <c r="H35" s="49"/>
      <c r="I35" s="49"/>
      <c r="J35" s="49"/>
      <c r="K35" s="49"/>
      <c r="L35" s="49">
        <v>-2500000</v>
      </c>
      <c r="M35" s="49"/>
      <c r="N35" s="49"/>
      <c r="O35" s="49">
        <v>-444110.8</v>
      </c>
      <c r="P35" s="49"/>
      <c r="Q35" s="49">
        <f t="shared" si="5"/>
        <v>14555889.199999999</v>
      </c>
      <c r="R35" s="49">
        <v>0</v>
      </c>
      <c r="S35" s="49">
        <v>1588774.24</v>
      </c>
      <c r="T35" s="49">
        <v>12645105.939999999</v>
      </c>
      <c r="U35" s="50">
        <f t="shared" si="6"/>
        <v>322009.01999999955</v>
      </c>
      <c r="V35" s="51">
        <v>3500000</v>
      </c>
      <c r="W35" s="51">
        <v>1700000</v>
      </c>
      <c r="X35" s="51">
        <f t="shared" si="7"/>
        <v>322009.01999999955</v>
      </c>
      <c r="Y35" s="52">
        <f t="shared" si="8"/>
        <v>86.87278232373464</v>
      </c>
      <c r="Z35" s="90"/>
    </row>
    <row r="36" spans="1:26" ht="20.25">
      <c r="A36" s="60"/>
      <c r="B36" s="47" t="s">
        <v>62</v>
      </c>
      <c r="C36" s="48">
        <v>10401</v>
      </c>
      <c r="D36" s="49">
        <v>200000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>
        <v>-13500</v>
      </c>
      <c r="P36" s="49"/>
      <c r="Q36" s="49">
        <f t="shared" si="5"/>
        <v>186500</v>
      </c>
      <c r="R36" s="49">
        <v>0</v>
      </c>
      <c r="S36" s="49">
        <v>0</v>
      </c>
      <c r="T36" s="49">
        <v>2000</v>
      </c>
      <c r="U36" s="50"/>
      <c r="V36" s="51"/>
      <c r="W36" s="51"/>
      <c r="X36" s="51">
        <f t="shared" si="7"/>
        <v>184500</v>
      </c>
      <c r="Y36" s="52">
        <f t="shared" si="8"/>
        <v>1.0723860589812333</v>
      </c>
      <c r="Z36" s="88"/>
    </row>
    <row r="37" spans="1:26" ht="20.25">
      <c r="A37" s="60"/>
      <c r="B37" s="47" t="s">
        <v>63</v>
      </c>
      <c r="C37" s="48">
        <v>10402</v>
      </c>
      <c r="D37" s="49"/>
      <c r="E37" s="49"/>
      <c r="F37" s="49"/>
      <c r="G37" s="49">
        <v>100000</v>
      </c>
      <c r="H37" s="49"/>
      <c r="I37" s="49"/>
      <c r="J37" s="49"/>
      <c r="K37" s="49"/>
      <c r="L37" s="49">
        <v>2500000</v>
      </c>
      <c r="M37" s="49"/>
      <c r="N37" s="49"/>
      <c r="O37" s="49">
        <v>-2260000</v>
      </c>
      <c r="P37" s="49"/>
      <c r="Q37" s="49">
        <f t="shared" si="5"/>
        <v>340000</v>
      </c>
      <c r="R37" s="49">
        <v>0</v>
      </c>
      <c r="S37" s="49">
        <v>0</v>
      </c>
      <c r="T37" s="49">
        <v>18500</v>
      </c>
      <c r="U37" s="50"/>
      <c r="V37" s="51"/>
      <c r="W37" s="51"/>
      <c r="X37" s="51"/>
      <c r="Y37" s="52"/>
      <c r="Z37" s="88"/>
    </row>
    <row r="38" spans="1:26" ht="20.25">
      <c r="A38" s="60"/>
      <c r="B38" s="47" t="s">
        <v>64</v>
      </c>
      <c r="C38" s="48">
        <v>10403</v>
      </c>
      <c r="D38" s="49">
        <v>0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>
        <f t="shared" si="5"/>
        <v>0</v>
      </c>
      <c r="R38" s="49">
        <v>0</v>
      </c>
      <c r="S38" s="49"/>
      <c r="T38" s="49"/>
      <c r="U38" s="50">
        <f t="shared" si="6"/>
        <v>0</v>
      </c>
      <c r="V38" s="51"/>
      <c r="W38" s="51"/>
      <c r="X38" s="51">
        <f t="shared" si="7"/>
        <v>0</v>
      </c>
      <c r="Y38" s="52">
        <v>0</v>
      </c>
      <c r="Z38" s="88"/>
    </row>
    <row r="39" spans="1:26" ht="20.25">
      <c r="A39" s="60"/>
      <c r="B39" s="47" t="s">
        <v>65</v>
      </c>
      <c r="C39" s="48">
        <v>10404</v>
      </c>
      <c r="D39" s="49">
        <v>4000000</v>
      </c>
      <c r="E39" s="49"/>
      <c r="F39" s="49"/>
      <c r="G39" s="49">
        <v>600000</v>
      </c>
      <c r="H39" s="49"/>
      <c r="I39" s="49"/>
      <c r="J39" s="49"/>
      <c r="K39" s="49"/>
      <c r="L39" s="49"/>
      <c r="M39" s="49"/>
      <c r="N39" s="49"/>
      <c r="O39" s="49"/>
      <c r="P39" s="49"/>
      <c r="Q39" s="49">
        <f t="shared" si="5"/>
        <v>4600000</v>
      </c>
      <c r="R39" s="49">
        <v>0</v>
      </c>
      <c r="S39" s="49">
        <v>0</v>
      </c>
      <c r="T39" s="49">
        <v>4367249.97</v>
      </c>
      <c r="U39" s="50">
        <f t="shared" si="6"/>
        <v>232750.03000000026</v>
      </c>
      <c r="V39" s="51"/>
      <c r="W39" s="51"/>
      <c r="X39" s="51">
        <f t="shared" si="7"/>
        <v>232750.03000000026</v>
      </c>
      <c r="Y39" s="52">
        <f t="shared" si="8"/>
        <v>94.940216739130435</v>
      </c>
      <c r="Z39" s="90"/>
    </row>
    <row r="40" spans="1:26" ht="36">
      <c r="A40" s="60"/>
      <c r="B40" s="47" t="s">
        <v>66</v>
      </c>
      <c r="C40" s="48">
        <v>10405</v>
      </c>
      <c r="D40" s="49"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>
        <f t="shared" si="5"/>
        <v>0</v>
      </c>
      <c r="R40" s="49">
        <v>0</v>
      </c>
      <c r="S40" s="49"/>
      <c r="T40" s="49"/>
      <c r="U40" s="50">
        <f t="shared" ref="U40:U59" si="9">+Q39-R40-S40-T40</f>
        <v>4600000</v>
      </c>
      <c r="V40" s="51">
        <v>10000000</v>
      </c>
      <c r="W40" s="51">
        <v>10000000</v>
      </c>
      <c r="X40" s="51">
        <f t="shared" si="7"/>
        <v>0</v>
      </c>
      <c r="Y40" s="52">
        <v>0</v>
      </c>
      <c r="Z40" s="88"/>
    </row>
    <row r="41" spans="1:26" ht="20.25">
      <c r="A41" s="60"/>
      <c r="B41" s="47" t="s">
        <v>67</v>
      </c>
      <c r="C41" s="48">
        <v>10406</v>
      </c>
      <c r="D41" s="49">
        <v>130000000</v>
      </c>
      <c r="E41" s="49"/>
      <c r="F41" s="49"/>
      <c r="G41" s="49">
        <v>5000000</v>
      </c>
      <c r="H41" s="49"/>
      <c r="I41" s="49"/>
      <c r="J41" s="49"/>
      <c r="K41" s="49"/>
      <c r="L41" s="49"/>
      <c r="M41" s="49"/>
      <c r="N41" s="49">
        <v>7400000</v>
      </c>
      <c r="O41" s="49">
        <v>-139019.5</v>
      </c>
      <c r="P41" s="49"/>
      <c r="Q41" s="49">
        <f t="shared" si="5"/>
        <v>142260980.5</v>
      </c>
      <c r="R41" s="49">
        <v>0</v>
      </c>
      <c r="S41" s="49">
        <v>0</v>
      </c>
      <c r="T41" s="49">
        <v>141156835.87</v>
      </c>
      <c r="U41" s="50">
        <f t="shared" si="9"/>
        <v>-141156835.87</v>
      </c>
      <c r="V41" s="51">
        <v>54432000</v>
      </c>
      <c r="W41" s="51">
        <v>9675628.2300000004</v>
      </c>
      <c r="X41" s="51">
        <f>+Q41-R41-S41-T41</f>
        <v>1104144.6299999952</v>
      </c>
      <c r="Y41" s="52">
        <f t="shared" si="8"/>
        <v>99.223859820086091</v>
      </c>
      <c r="Z41" s="88"/>
    </row>
    <row r="42" spans="1:26" ht="20.25">
      <c r="A42" s="60"/>
      <c r="B42" s="47" t="s">
        <v>68</v>
      </c>
      <c r="C42" s="48">
        <v>10499</v>
      </c>
      <c r="D42" s="49">
        <v>4520000</v>
      </c>
      <c r="E42" s="49"/>
      <c r="F42" s="49"/>
      <c r="G42" s="49"/>
      <c r="H42" s="49"/>
      <c r="I42" s="49"/>
      <c r="J42" s="49"/>
      <c r="K42" s="49"/>
      <c r="L42" s="49"/>
      <c r="M42" s="49"/>
      <c r="N42" s="49">
        <v>600000</v>
      </c>
      <c r="O42" s="49"/>
      <c r="P42" s="49"/>
      <c r="Q42" s="49">
        <f t="shared" si="5"/>
        <v>5120000</v>
      </c>
      <c r="R42" s="49">
        <v>0</v>
      </c>
      <c r="S42" s="49">
        <v>0</v>
      </c>
      <c r="T42" s="49">
        <v>4690046.5</v>
      </c>
      <c r="U42" s="50">
        <f t="shared" si="9"/>
        <v>137570934</v>
      </c>
      <c r="V42" s="51">
        <v>6980000</v>
      </c>
      <c r="W42" s="51">
        <v>4194154.28</v>
      </c>
      <c r="X42" s="51">
        <f t="shared" si="7"/>
        <v>429953.5</v>
      </c>
      <c r="Y42" s="52">
        <f t="shared" si="8"/>
        <v>91.602470703125007</v>
      </c>
      <c r="Z42" s="88"/>
    </row>
    <row r="43" spans="1:26" ht="20.25">
      <c r="A43" s="60"/>
      <c r="B43" s="47" t="s">
        <v>69</v>
      </c>
      <c r="C43" s="48">
        <v>10501</v>
      </c>
      <c r="D43" s="49">
        <v>2000000</v>
      </c>
      <c r="E43" s="49"/>
      <c r="F43" s="49"/>
      <c r="G43" s="49"/>
      <c r="H43" s="49"/>
      <c r="I43" s="49"/>
      <c r="J43" s="49"/>
      <c r="K43" s="49"/>
      <c r="L43" s="49"/>
      <c r="M43" s="49"/>
      <c r="N43" s="49">
        <v>-800000</v>
      </c>
      <c r="O43" s="49">
        <v>-150000</v>
      </c>
      <c r="P43" s="49"/>
      <c r="Q43" s="49">
        <f t="shared" si="5"/>
        <v>1050000</v>
      </c>
      <c r="R43" s="49">
        <v>0</v>
      </c>
      <c r="S43" s="49">
        <v>0</v>
      </c>
      <c r="T43" s="49">
        <v>676157</v>
      </c>
      <c r="U43" s="50">
        <f t="shared" si="9"/>
        <v>4443843</v>
      </c>
      <c r="V43" s="51">
        <v>2000000</v>
      </c>
      <c r="W43" s="51">
        <v>768582.2</v>
      </c>
      <c r="X43" s="51">
        <f t="shared" si="7"/>
        <v>373843</v>
      </c>
      <c r="Y43" s="52">
        <f t="shared" si="8"/>
        <v>64.39590476190476</v>
      </c>
      <c r="Z43" s="88"/>
    </row>
    <row r="44" spans="1:26" ht="20.25">
      <c r="A44" s="60"/>
      <c r="B44" s="47" t="s">
        <v>70</v>
      </c>
      <c r="C44" s="48">
        <v>10502</v>
      </c>
      <c r="D44" s="49">
        <v>25000000</v>
      </c>
      <c r="E44" s="49"/>
      <c r="F44" s="49"/>
      <c r="G44" s="49"/>
      <c r="H44" s="49"/>
      <c r="I44" s="49"/>
      <c r="J44" s="49"/>
      <c r="K44" s="49">
        <v>-5000000</v>
      </c>
      <c r="L44" s="49"/>
      <c r="M44" s="49"/>
      <c r="N44" s="49">
        <v>-7000000</v>
      </c>
      <c r="O44" s="49"/>
      <c r="P44" s="49"/>
      <c r="Q44" s="49">
        <f t="shared" si="5"/>
        <v>13000000</v>
      </c>
      <c r="R44" s="49">
        <v>0</v>
      </c>
      <c r="S44" s="49">
        <v>1170310.01</v>
      </c>
      <c r="T44" s="49">
        <v>6337689.9900000002</v>
      </c>
      <c r="U44" s="50">
        <f t="shared" si="9"/>
        <v>-6458000</v>
      </c>
      <c r="V44" s="51">
        <v>17500000</v>
      </c>
      <c r="W44" s="51">
        <v>6419663</v>
      </c>
      <c r="X44" s="51">
        <f t="shared" si="7"/>
        <v>5492000</v>
      </c>
      <c r="Y44" s="52">
        <f t="shared" si="8"/>
        <v>48.751461461538462</v>
      </c>
      <c r="Z44" s="88"/>
    </row>
    <row r="45" spans="1:26" ht="20.25">
      <c r="A45" s="60"/>
      <c r="B45" s="47" t="s">
        <v>71</v>
      </c>
      <c r="C45" s="48">
        <v>10503</v>
      </c>
      <c r="D45" s="49">
        <v>2500000</v>
      </c>
      <c r="E45" s="49"/>
      <c r="F45" s="49"/>
      <c r="G45" s="49"/>
      <c r="H45" s="49"/>
      <c r="I45" s="49"/>
      <c r="J45" s="49"/>
      <c r="K45" s="49">
        <v>-1250000</v>
      </c>
      <c r="L45" s="49"/>
      <c r="M45" s="49"/>
      <c r="N45" s="49"/>
      <c r="O45" s="49"/>
      <c r="P45" s="49"/>
      <c r="Q45" s="49">
        <f t="shared" si="5"/>
        <v>1250000</v>
      </c>
      <c r="R45" s="49">
        <v>0</v>
      </c>
      <c r="S45" s="49">
        <v>0</v>
      </c>
      <c r="T45" s="49">
        <v>0</v>
      </c>
      <c r="U45" s="50">
        <f t="shared" si="9"/>
        <v>13000000</v>
      </c>
      <c r="V45" s="51">
        <v>2000000</v>
      </c>
      <c r="W45" s="51">
        <v>1430000</v>
      </c>
      <c r="X45" s="51">
        <f t="shared" si="7"/>
        <v>1250000</v>
      </c>
      <c r="Y45" s="52">
        <f t="shared" si="8"/>
        <v>0</v>
      </c>
      <c r="Z45" s="90"/>
    </row>
    <row r="46" spans="1:26" ht="20.25">
      <c r="A46" s="60"/>
      <c r="B46" s="47" t="s">
        <v>72</v>
      </c>
      <c r="C46" s="48">
        <v>10504</v>
      </c>
      <c r="D46" s="49">
        <v>4000000</v>
      </c>
      <c r="E46" s="49"/>
      <c r="F46" s="49"/>
      <c r="G46" s="49"/>
      <c r="H46" s="49"/>
      <c r="I46" s="49"/>
      <c r="J46" s="49"/>
      <c r="K46" s="49">
        <v>-1500000</v>
      </c>
      <c r="L46" s="49"/>
      <c r="M46" s="49"/>
      <c r="N46" s="49"/>
      <c r="O46" s="49">
        <v>-500000</v>
      </c>
      <c r="P46" s="49"/>
      <c r="Q46" s="49">
        <f t="shared" si="5"/>
        <v>2000000</v>
      </c>
      <c r="R46" s="49">
        <v>0</v>
      </c>
      <c r="S46" s="49">
        <v>0</v>
      </c>
      <c r="T46" s="49">
        <v>0</v>
      </c>
      <c r="U46" s="50">
        <f t="shared" si="9"/>
        <v>1250000</v>
      </c>
      <c r="V46" s="51">
        <v>3000000</v>
      </c>
      <c r="W46" s="51">
        <v>3000000</v>
      </c>
      <c r="X46" s="51">
        <f t="shared" si="7"/>
        <v>2000000</v>
      </c>
      <c r="Y46" s="52">
        <f t="shared" si="8"/>
        <v>0</v>
      </c>
      <c r="Z46" s="88"/>
    </row>
    <row r="47" spans="1:26" ht="20.25">
      <c r="A47" s="60"/>
      <c r="B47" s="47" t="s">
        <v>73</v>
      </c>
      <c r="C47" s="48">
        <v>10601</v>
      </c>
      <c r="D47" s="49">
        <v>49500000</v>
      </c>
      <c r="E47" s="49"/>
      <c r="F47" s="49"/>
      <c r="G47" s="49"/>
      <c r="H47" s="49"/>
      <c r="I47" s="49"/>
      <c r="J47" s="49"/>
      <c r="K47" s="49"/>
      <c r="L47" s="49"/>
      <c r="M47" s="49"/>
      <c r="N47" s="49">
        <v>-1500000</v>
      </c>
      <c r="O47" s="49">
        <v>-3950000</v>
      </c>
      <c r="P47" s="49"/>
      <c r="Q47" s="49">
        <f t="shared" si="5"/>
        <v>44050000</v>
      </c>
      <c r="R47" s="49">
        <v>0</v>
      </c>
      <c r="S47" s="49">
        <v>1709003</v>
      </c>
      <c r="T47" s="49">
        <v>39340997</v>
      </c>
      <c r="U47" s="50">
        <f t="shared" si="9"/>
        <v>-39050000</v>
      </c>
      <c r="V47" s="51">
        <v>35400000</v>
      </c>
      <c r="W47" s="51">
        <v>0</v>
      </c>
      <c r="X47" s="51">
        <f t="shared" si="7"/>
        <v>3000000</v>
      </c>
      <c r="Y47" s="52">
        <f t="shared" si="8"/>
        <v>89.30986833144155</v>
      </c>
      <c r="Z47" s="88"/>
    </row>
    <row r="48" spans="1:26" ht="20.25">
      <c r="A48" s="60"/>
      <c r="B48" s="47" t="s">
        <v>74</v>
      </c>
      <c r="C48" s="48">
        <v>10701</v>
      </c>
      <c r="D48" s="49">
        <v>10000000</v>
      </c>
      <c r="E48" s="49"/>
      <c r="F48" s="49"/>
      <c r="G48" s="49">
        <v>-700000</v>
      </c>
      <c r="H48" s="49"/>
      <c r="I48" s="49"/>
      <c r="J48" s="49"/>
      <c r="K48" s="49">
        <v>-4350000</v>
      </c>
      <c r="L48" s="49"/>
      <c r="M48" s="49"/>
      <c r="N48" s="49">
        <v>-2000000</v>
      </c>
      <c r="O48" s="49"/>
      <c r="P48" s="49"/>
      <c r="Q48" s="49">
        <f t="shared" si="5"/>
        <v>2950000</v>
      </c>
      <c r="R48" s="49">
        <v>0</v>
      </c>
      <c r="S48" s="49">
        <v>180800</v>
      </c>
      <c r="T48" s="49">
        <v>632364.76</v>
      </c>
      <c r="U48" s="50">
        <f t="shared" si="9"/>
        <v>43236835.240000002</v>
      </c>
      <c r="V48" s="51">
        <v>4000000</v>
      </c>
      <c r="W48" s="51">
        <v>1634836</v>
      </c>
      <c r="X48" s="51">
        <f t="shared" si="7"/>
        <v>2136835.2400000002</v>
      </c>
      <c r="Y48" s="52">
        <f t="shared" si="8"/>
        <v>21.436093559322032</v>
      </c>
      <c r="Z48" s="88"/>
    </row>
    <row r="49" spans="1:26" ht="20.25">
      <c r="A49" s="60"/>
      <c r="B49" s="47" t="s">
        <v>75</v>
      </c>
      <c r="C49" s="48">
        <v>10702</v>
      </c>
      <c r="D49" s="49">
        <v>4500000</v>
      </c>
      <c r="E49" s="49"/>
      <c r="F49" s="49"/>
      <c r="G49" s="49"/>
      <c r="H49" s="49"/>
      <c r="I49" s="49"/>
      <c r="J49" s="49"/>
      <c r="K49" s="49"/>
      <c r="L49" s="49"/>
      <c r="M49" s="49"/>
      <c r="N49" s="49">
        <v>-2000000</v>
      </c>
      <c r="O49" s="49">
        <v>-374200</v>
      </c>
      <c r="P49" s="49"/>
      <c r="Q49" s="49">
        <f t="shared" si="5"/>
        <v>2125800</v>
      </c>
      <c r="R49" s="49">
        <v>0</v>
      </c>
      <c r="S49" s="49">
        <v>0</v>
      </c>
      <c r="T49" s="49">
        <v>747584</v>
      </c>
      <c r="U49" s="50">
        <f t="shared" si="9"/>
        <v>2202416</v>
      </c>
      <c r="V49" s="51">
        <v>3000000</v>
      </c>
      <c r="W49" s="51">
        <v>2368530</v>
      </c>
      <c r="X49" s="51">
        <f t="shared" si="7"/>
        <v>1378216</v>
      </c>
      <c r="Y49" s="52">
        <f t="shared" si="8"/>
        <v>35.167184118919934</v>
      </c>
      <c r="Z49" s="88"/>
    </row>
    <row r="50" spans="1:26" ht="20.25">
      <c r="A50" s="60"/>
      <c r="B50" s="47" t="s">
        <v>76</v>
      </c>
      <c r="C50" s="48">
        <v>10703</v>
      </c>
      <c r="D50" s="49">
        <v>200000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>
        <v>-20000</v>
      </c>
      <c r="P50" s="49"/>
      <c r="Q50" s="49">
        <f t="shared" si="5"/>
        <v>180000</v>
      </c>
      <c r="R50" s="49">
        <v>0</v>
      </c>
      <c r="S50" s="49">
        <v>0</v>
      </c>
      <c r="T50" s="49">
        <v>0</v>
      </c>
      <c r="U50" s="50">
        <f t="shared" si="9"/>
        <v>2125800</v>
      </c>
      <c r="V50" s="51">
        <v>500000</v>
      </c>
      <c r="W50" s="51">
        <v>0</v>
      </c>
      <c r="X50" s="51">
        <f t="shared" si="7"/>
        <v>180000</v>
      </c>
      <c r="Y50" s="52">
        <f t="shared" si="8"/>
        <v>0</v>
      </c>
      <c r="Z50" s="88"/>
    </row>
    <row r="51" spans="1:26" ht="20.25">
      <c r="A51" s="60"/>
      <c r="B51" s="47" t="s">
        <v>77</v>
      </c>
      <c r="C51" s="48">
        <v>10801</v>
      </c>
      <c r="D51" s="49">
        <v>15000000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>
        <v>-265000</v>
      </c>
      <c r="P51" s="49"/>
      <c r="Q51" s="49">
        <f t="shared" si="5"/>
        <v>14735000</v>
      </c>
      <c r="R51" s="49">
        <v>0</v>
      </c>
      <c r="S51" s="49">
        <v>0</v>
      </c>
      <c r="T51" s="49">
        <v>11764284.859999999</v>
      </c>
      <c r="U51" s="50">
        <f t="shared" si="9"/>
        <v>-11584284.859999999</v>
      </c>
      <c r="V51" s="51">
        <v>28000000</v>
      </c>
      <c r="W51" s="51">
        <v>22343000</v>
      </c>
      <c r="X51" s="51">
        <f t="shared" si="7"/>
        <v>2970715.1400000006</v>
      </c>
      <c r="Y51" s="52">
        <f t="shared" si="8"/>
        <v>79.839055717678988</v>
      </c>
      <c r="Z51" s="88"/>
    </row>
    <row r="52" spans="1:26" ht="20.25">
      <c r="A52" s="60"/>
      <c r="B52" s="47" t="s">
        <v>78</v>
      </c>
      <c r="C52" s="48">
        <v>10804</v>
      </c>
      <c r="D52" s="49">
        <v>8000000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>
        <v>-163343.65</v>
      </c>
      <c r="P52" s="49"/>
      <c r="Q52" s="49">
        <f t="shared" si="5"/>
        <v>7836656.3499999996</v>
      </c>
      <c r="R52" s="49">
        <v>0</v>
      </c>
      <c r="S52" s="49">
        <v>0</v>
      </c>
      <c r="T52" s="49">
        <v>6493811.0899999999</v>
      </c>
      <c r="U52" s="50">
        <f t="shared" si="9"/>
        <v>8241188.9100000001</v>
      </c>
      <c r="V52" s="51">
        <v>3200000</v>
      </c>
      <c r="W52" s="51">
        <v>0</v>
      </c>
      <c r="X52" s="51">
        <f t="shared" si="7"/>
        <v>1342845.2599999998</v>
      </c>
      <c r="Y52" s="52">
        <f t="shared" si="8"/>
        <v>82.864563660495335</v>
      </c>
      <c r="Z52" s="90"/>
    </row>
    <row r="53" spans="1:26" ht="20.25">
      <c r="A53" s="60"/>
      <c r="B53" s="47" t="s">
        <v>79</v>
      </c>
      <c r="C53" s="48">
        <v>10805</v>
      </c>
      <c r="D53" s="49">
        <v>9000000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>
        <v>-180000</v>
      </c>
      <c r="P53" s="49"/>
      <c r="Q53" s="49">
        <f t="shared" si="5"/>
        <v>8820000</v>
      </c>
      <c r="R53" s="49">
        <v>0</v>
      </c>
      <c r="S53" s="49">
        <v>0</v>
      </c>
      <c r="T53" s="49">
        <v>4616236.55</v>
      </c>
      <c r="U53" s="50">
        <f t="shared" si="9"/>
        <v>3220419.8</v>
      </c>
      <c r="V53" s="51">
        <v>3412000</v>
      </c>
      <c r="W53" s="51">
        <v>0</v>
      </c>
      <c r="X53" s="51">
        <f t="shared" si="7"/>
        <v>4203763.45</v>
      </c>
      <c r="Y53" s="52">
        <f t="shared" si="8"/>
        <v>52.338282879818586</v>
      </c>
      <c r="Z53" s="90"/>
    </row>
    <row r="54" spans="1:26" ht="20.25">
      <c r="A54" s="60"/>
      <c r="B54" s="47" t="s">
        <v>80</v>
      </c>
      <c r="C54" s="48">
        <v>10806</v>
      </c>
      <c r="D54" s="49">
        <v>500000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>
        <v>-50000</v>
      </c>
      <c r="P54" s="49"/>
      <c r="Q54" s="49">
        <f t="shared" si="5"/>
        <v>450000</v>
      </c>
      <c r="R54" s="49">
        <v>0</v>
      </c>
      <c r="S54" s="49">
        <v>0</v>
      </c>
      <c r="T54" s="49">
        <v>0</v>
      </c>
      <c r="U54" s="50">
        <f t="shared" si="9"/>
        <v>8820000</v>
      </c>
      <c r="V54" s="51">
        <v>1250000</v>
      </c>
      <c r="W54" s="51">
        <v>1200000</v>
      </c>
      <c r="X54" s="51">
        <f t="shared" si="7"/>
        <v>450000</v>
      </c>
      <c r="Y54" s="52">
        <f t="shared" si="8"/>
        <v>0</v>
      </c>
      <c r="Z54" s="88"/>
    </row>
    <row r="55" spans="1:26" ht="20.25">
      <c r="A55" s="60"/>
      <c r="B55" s="47" t="s">
        <v>81</v>
      </c>
      <c r="C55" s="48">
        <v>10807</v>
      </c>
      <c r="D55" s="49">
        <v>6780000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>
        <v>-286180</v>
      </c>
      <c r="P55" s="49"/>
      <c r="Q55" s="49">
        <f t="shared" si="5"/>
        <v>6493820</v>
      </c>
      <c r="R55" s="49">
        <v>0</v>
      </c>
      <c r="S55" s="49">
        <v>0</v>
      </c>
      <c r="T55" s="49">
        <v>3717139.12</v>
      </c>
      <c r="U55" s="50">
        <f t="shared" si="9"/>
        <v>-3267139.12</v>
      </c>
      <c r="V55" s="51">
        <v>2600000</v>
      </c>
      <c r="W55" s="51">
        <v>616428.59</v>
      </c>
      <c r="X55" s="51">
        <f t="shared" si="7"/>
        <v>2776680.88</v>
      </c>
      <c r="Y55" s="52">
        <f t="shared" si="8"/>
        <v>57.241178843885422</v>
      </c>
      <c r="Z55" s="88"/>
    </row>
    <row r="56" spans="1:26" ht="20.25">
      <c r="A56" s="60"/>
      <c r="B56" s="47" t="s">
        <v>82</v>
      </c>
      <c r="C56" s="48">
        <v>10808</v>
      </c>
      <c r="D56" s="49">
        <v>1500000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>
        <v>-36259.07</v>
      </c>
      <c r="P56" s="49"/>
      <c r="Q56" s="49">
        <f t="shared" si="5"/>
        <v>1463740.93</v>
      </c>
      <c r="R56" s="49">
        <v>0</v>
      </c>
      <c r="S56" s="49">
        <v>0</v>
      </c>
      <c r="T56" s="49">
        <v>1244487.3799999999</v>
      </c>
      <c r="U56" s="50">
        <f t="shared" si="9"/>
        <v>5249332.62</v>
      </c>
      <c r="V56" s="51">
        <v>1000000</v>
      </c>
      <c r="W56" s="51">
        <v>63861.04</v>
      </c>
      <c r="X56" s="51">
        <f t="shared" si="7"/>
        <v>219253.55000000005</v>
      </c>
      <c r="Y56" s="52">
        <f t="shared" si="8"/>
        <v>85.021013930381784</v>
      </c>
      <c r="Z56" s="88"/>
    </row>
    <row r="57" spans="1:26" ht="20.25">
      <c r="A57" s="60"/>
      <c r="B57" s="47" t="s">
        <v>83</v>
      </c>
      <c r="C57" s="48">
        <v>10899</v>
      </c>
      <c r="D57" s="49">
        <v>150000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>
        <v>-15000</v>
      </c>
      <c r="P57" s="49"/>
      <c r="Q57" s="49">
        <f t="shared" si="5"/>
        <v>135000</v>
      </c>
      <c r="R57" s="49">
        <v>0</v>
      </c>
      <c r="S57" s="49">
        <v>0</v>
      </c>
      <c r="T57" s="49">
        <v>47460</v>
      </c>
      <c r="U57" s="50">
        <f t="shared" si="9"/>
        <v>1416280.93</v>
      </c>
      <c r="V57" s="51"/>
      <c r="W57" s="51"/>
      <c r="X57" s="51">
        <f>+Q57-R57-S57-T57</f>
        <v>87540</v>
      </c>
      <c r="Y57" s="52">
        <f t="shared" si="8"/>
        <v>35.155555555555559</v>
      </c>
      <c r="Z57" s="88"/>
    </row>
    <row r="58" spans="1:26" ht="20.25">
      <c r="A58" s="60"/>
      <c r="B58" s="47" t="s">
        <v>84</v>
      </c>
      <c r="C58" s="48">
        <v>10999</v>
      </c>
      <c r="D58" s="49">
        <v>600000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>
        <v>-60000</v>
      </c>
      <c r="P58" s="49"/>
      <c r="Q58" s="49">
        <f t="shared" si="5"/>
        <v>540000</v>
      </c>
      <c r="R58" s="49">
        <v>0</v>
      </c>
      <c r="S58" s="49">
        <v>0</v>
      </c>
      <c r="T58" s="49">
        <v>497941</v>
      </c>
      <c r="U58" s="50">
        <f t="shared" si="9"/>
        <v>-362941</v>
      </c>
      <c r="V58" s="51">
        <v>0</v>
      </c>
      <c r="W58" s="51">
        <v>0</v>
      </c>
      <c r="X58" s="51">
        <f t="shared" si="7"/>
        <v>42059</v>
      </c>
      <c r="Y58" s="52">
        <f t="shared" si="8"/>
        <v>92.211296296296297</v>
      </c>
      <c r="Z58" s="88"/>
    </row>
    <row r="59" spans="1:26" ht="20.25">
      <c r="A59" s="61"/>
      <c r="B59" s="47" t="s">
        <v>85</v>
      </c>
      <c r="C59" s="48">
        <v>19905</v>
      </c>
      <c r="D59" s="49">
        <v>500000</v>
      </c>
      <c r="E59" s="49"/>
      <c r="F59" s="49"/>
      <c r="G59" s="49"/>
      <c r="H59" s="49"/>
      <c r="I59" s="49"/>
      <c r="J59" s="49"/>
      <c r="K59" s="49"/>
      <c r="L59" s="49"/>
      <c r="M59" s="49"/>
      <c r="N59" s="49">
        <v>300000</v>
      </c>
      <c r="O59" s="49">
        <v>-35000</v>
      </c>
      <c r="P59" s="49"/>
      <c r="Q59" s="49">
        <f t="shared" si="5"/>
        <v>765000</v>
      </c>
      <c r="R59" s="49">
        <v>0</v>
      </c>
      <c r="S59" s="49">
        <v>0</v>
      </c>
      <c r="T59" s="49">
        <v>300000</v>
      </c>
      <c r="U59" s="50">
        <f t="shared" si="9"/>
        <v>240000</v>
      </c>
      <c r="V59" s="51">
        <v>1000000</v>
      </c>
      <c r="W59" s="51">
        <v>1000000</v>
      </c>
      <c r="X59" s="51">
        <f t="shared" si="7"/>
        <v>465000</v>
      </c>
      <c r="Y59" s="52">
        <f t="shared" si="8"/>
        <v>39.215686274509807</v>
      </c>
      <c r="Z59" s="88"/>
    </row>
    <row r="60" spans="1:26" ht="20.25">
      <c r="A60" s="60"/>
      <c r="B60" s="47" t="s">
        <v>86</v>
      </c>
      <c r="C60" s="48">
        <v>19999</v>
      </c>
      <c r="D60" s="49">
        <v>0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>
        <f>SUM(D60:N60)</f>
        <v>0</v>
      </c>
      <c r="R60" s="49"/>
      <c r="S60" s="49"/>
      <c r="T60" s="49"/>
      <c r="U60" s="50">
        <v>280000</v>
      </c>
      <c r="V60" s="51"/>
      <c r="W60" s="51"/>
      <c r="X60" s="51">
        <f t="shared" si="7"/>
        <v>0</v>
      </c>
      <c r="Y60" s="52">
        <v>0</v>
      </c>
      <c r="Z60" s="88"/>
    </row>
    <row r="61" spans="1:26" ht="17.25" customHeight="1">
      <c r="A61" s="60"/>
      <c r="B61" s="63" t="s">
        <v>87</v>
      </c>
      <c r="C61" s="64"/>
      <c r="D61" s="65">
        <f>SUM(D22:D60)</f>
        <v>497067000</v>
      </c>
      <c r="E61" s="65">
        <f>SUM(E22:E59)</f>
        <v>0</v>
      </c>
      <c r="F61" s="65">
        <f t="shared" ref="F61:N61" si="10">SUM(F22:F59)</f>
        <v>0</v>
      </c>
      <c r="G61" s="65">
        <f t="shared" si="10"/>
        <v>0</v>
      </c>
      <c r="H61" s="65">
        <f t="shared" si="10"/>
        <v>0</v>
      </c>
      <c r="I61" s="65">
        <f t="shared" si="10"/>
        <v>0</v>
      </c>
      <c r="J61" s="65">
        <f t="shared" si="10"/>
        <v>0</v>
      </c>
      <c r="K61" s="65">
        <f t="shared" si="10"/>
        <v>-12100000</v>
      </c>
      <c r="L61" s="65">
        <f t="shared" si="10"/>
        <v>0</v>
      </c>
      <c r="M61" s="65">
        <f t="shared" si="10"/>
        <v>0</v>
      </c>
      <c r="N61" s="65">
        <f t="shared" si="10"/>
        <v>0</v>
      </c>
      <c r="O61" s="65">
        <f>SUM(O22:O60)</f>
        <v>-10275477.65</v>
      </c>
      <c r="P61" s="65"/>
      <c r="Q61" s="65">
        <f>SUM(Q22:Q60)</f>
        <v>474691522.35000002</v>
      </c>
      <c r="R61" s="65">
        <f>SUM(R22:R59)</f>
        <v>0</v>
      </c>
      <c r="S61" s="65">
        <f t="shared" ref="S61:X61" si="11">SUM(S22:S59)</f>
        <v>12882966.209999999</v>
      </c>
      <c r="T61" s="65">
        <f>SUM(T22:T59)</f>
        <v>403681178.78999996</v>
      </c>
      <c r="U61" s="65">
        <f t="shared" si="11"/>
        <v>61456377.349999987</v>
      </c>
      <c r="V61" s="65">
        <f t="shared" si="11"/>
        <v>248394600</v>
      </c>
      <c r="W61" s="65">
        <f t="shared" si="11"/>
        <v>76644241.24000001</v>
      </c>
      <c r="X61" s="65">
        <f t="shared" si="11"/>
        <v>57805877.349999994</v>
      </c>
      <c r="Y61" s="58">
        <f>+T61/Q61*100</f>
        <v>85.040739044915441</v>
      </c>
      <c r="Z61" s="88"/>
    </row>
    <row r="62" spans="1:26" ht="20.25">
      <c r="A62" s="59" t="s">
        <v>88</v>
      </c>
      <c r="B62" s="47" t="s">
        <v>89</v>
      </c>
      <c r="C62" s="48">
        <v>20101</v>
      </c>
      <c r="D62" s="51">
        <v>12000000</v>
      </c>
      <c r="E62" s="51"/>
      <c r="F62" s="51"/>
      <c r="G62" s="51"/>
      <c r="H62" s="51">
        <v>-500000</v>
      </c>
      <c r="I62" s="51">
        <v>0</v>
      </c>
      <c r="J62" s="51">
        <v>-900000</v>
      </c>
      <c r="K62" s="51"/>
      <c r="L62" s="51">
        <v>-500000</v>
      </c>
      <c r="M62" s="51"/>
      <c r="N62" s="51"/>
      <c r="O62" s="51">
        <v>-793604.85</v>
      </c>
      <c r="P62" s="51"/>
      <c r="Q62" s="49">
        <f t="shared" ref="Q62:Q84" si="12">SUM(D62:O62)</f>
        <v>9306395.1500000004</v>
      </c>
      <c r="R62" s="51">
        <v>0</v>
      </c>
      <c r="S62" s="51">
        <v>0</v>
      </c>
      <c r="T62" s="51">
        <v>9296436.6199999992</v>
      </c>
      <c r="U62" s="87">
        <f t="shared" ref="U62:U84" si="13">+Q62-R62-S62-T62</f>
        <v>9958.5300000011921</v>
      </c>
      <c r="V62" s="51">
        <v>4723590</v>
      </c>
      <c r="W62" s="51">
        <v>4574869.91</v>
      </c>
      <c r="X62" s="51">
        <f>+Q62-R62-S62-T62</f>
        <v>9958.5300000011921</v>
      </c>
      <c r="Y62" s="52">
        <f>+T62/Q62*100</f>
        <v>99.892992615943228</v>
      </c>
      <c r="Z62" s="88"/>
    </row>
    <row r="63" spans="1:26" ht="20.25">
      <c r="A63" s="60"/>
      <c r="B63" s="47" t="s">
        <v>90</v>
      </c>
      <c r="C63" s="48">
        <v>20102</v>
      </c>
      <c r="D63" s="51">
        <v>2300000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>
        <v>-507613.53</v>
      </c>
      <c r="P63" s="51"/>
      <c r="Q63" s="49">
        <f t="shared" si="12"/>
        <v>1792386.47</v>
      </c>
      <c r="R63" s="51">
        <v>0</v>
      </c>
      <c r="S63" s="51">
        <v>0</v>
      </c>
      <c r="T63" s="51">
        <v>1672648.89</v>
      </c>
      <c r="U63" s="87">
        <f t="shared" si="13"/>
        <v>119737.58000000007</v>
      </c>
      <c r="V63" s="51">
        <v>1850000</v>
      </c>
      <c r="W63" s="51">
        <v>1800000</v>
      </c>
      <c r="X63" s="51">
        <f t="shared" ref="X63:X84" si="14">+Q63-R63-S63-T63</f>
        <v>119737.58000000007</v>
      </c>
      <c r="Y63" s="52">
        <f t="shared" ref="Y63:Y84" si="15">+T63/Q63*100</f>
        <v>93.319656111887511</v>
      </c>
      <c r="Z63" s="88"/>
    </row>
    <row r="64" spans="1:26" ht="20.25">
      <c r="A64" s="60"/>
      <c r="B64" s="47" t="s">
        <v>91</v>
      </c>
      <c r="C64" s="48">
        <v>20104</v>
      </c>
      <c r="D64" s="51">
        <v>10000000</v>
      </c>
      <c r="E64" s="51"/>
      <c r="F64" s="51"/>
      <c r="G64" s="51"/>
      <c r="H64" s="51"/>
      <c r="I64" s="51"/>
      <c r="J64" s="51"/>
      <c r="K64" s="51"/>
      <c r="L64" s="51"/>
      <c r="M64" s="51"/>
      <c r="N64" s="51">
        <v>-2200000</v>
      </c>
      <c r="O64" s="51">
        <v>-710000</v>
      </c>
      <c r="P64" s="51"/>
      <c r="Q64" s="49">
        <f t="shared" si="12"/>
        <v>7090000</v>
      </c>
      <c r="R64" s="51">
        <v>0</v>
      </c>
      <c r="S64" s="51">
        <v>0</v>
      </c>
      <c r="T64" s="51">
        <v>6512290.4000000004</v>
      </c>
      <c r="U64" s="87">
        <f t="shared" si="13"/>
        <v>577709.59999999963</v>
      </c>
      <c r="V64" s="51">
        <v>5500000</v>
      </c>
      <c r="W64" s="51">
        <v>58920.85</v>
      </c>
      <c r="X64" s="51">
        <f t="shared" si="14"/>
        <v>577709.59999999963</v>
      </c>
      <c r="Y64" s="52">
        <f t="shared" si="15"/>
        <v>91.851768688293376</v>
      </c>
      <c r="Z64" s="90"/>
    </row>
    <row r="65" spans="1:26" ht="20.25">
      <c r="A65" s="60"/>
      <c r="B65" s="47" t="s">
        <v>92</v>
      </c>
      <c r="C65" s="48">
        <v>20199</v>
      </c>
      <c r="D65" s="51">
        <v>100000</v>
      </c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>
        <v>-3000</v>
      </c>
      <c r="P65" s="51"/>
      <c r="Q65" s="49">
        <f t="shared" si="12"/>
        <v>97000</v>
      </c>
      <c r="R65" s="51">
        <v>0</v>
      </c>
      <c r="S65" s="51">
        <v>63960</v>
      </c>
      <c r="T65" s="51">
        <v>33040</v>
      </c>
      <c r="U65" s="87">
        <f t="shared" si="13"/>
        <v>0</v>
      </c>
      <c r="V65" s="51">
        <v>0</v>
      </c>
      <c r="W65" s="51">
        <v>-1863.45</v>
      </c>
      <c r="X65" s="51">
        <f t="shared" si="14"/>
        <v>0</v>
      </c>
      <c r="Y65" s="52">
        <f t="shared" si="15"/>
        <v>34.061855670103093</v>
      </c>
      <c r="Z65" s="90"/>
    </row>
    <row r="66" spans="1:26" ht="20.25">
      <c r="A66" s="60"/>
      <c r="B66" s="47" t="s">
        <v>93</v>
      </c>
      <c r="C66" s="48">
        <v>20202</v>
      </c>
      <c r="D66" s="51">
        <v>0</v>
      </c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49">
        <f t="shared" si="12"/>
        <v>0</v>
      </c>
      <c r="R66" s="51">
        <v>0</v>
      </c>
      <c r="S66" s="51"/>
      <c r="T66" s="51"/>
      <c r="U66" s="87">
        <f t="shared" si="13"/>
        <v>0</v>
      </c>
      <c r="V66" s="51">
        <v>100000</v>
      </c>
      <c r="W66" s="51">
        <v>100000</v>
      </c>
      <c r="X66" s="51">
        <f t="shared" si="14"/>
        <v>0</v>
      </c>
      <c r="Y66" s="52">
        <v>0</v>
      </c>
      <c r="Z66" s="90"/>
    </row>
    <row r="67" spans="1:26" ht="20.25">
      <c r="A67" s="60"/>
      <c r="B67" s="47" t="s">
        <v>94</v>
      </c>
      <c r="C67" s="48">
        <v>20203</v>
      </c>
      <c r="D67" s="51">
        <v>2000000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>
        <v>-893992.15</v>
      </c>
      <c r="P67" s="51"/>
      <c r="Q67" s="49">
        <f t="shared" si="12"/>
        <v>1106007.8500000001</v>
      </c>
      <c r="R67" s="51">
        <v>0</v>
      </c>
      <c r="S67" s="51">
        <v>222035</v>
      </c>
      <c r="T67" s="51">
        <v>583534.06000000006</v>
      </c>
      <c r="U67" s="87">
        <f t="shared" si="13"/>
        <v>300438.79000000004</v>
      </c>
      <c r="V67" s="51">
        <v>800000</v>
      </c>
      <c r="W67" s="51">
        <v>0</v>
      </c>
      <c r="X67" s="51">
        <f t="shared" si="14"/>
        <v>300438.79000000004</v>
      </c>
      <c r="Y67" s="52">
        <f t="shared" si="15"/>
        <v>52.760390443883374</v>
      </c>
      <c r="Z67" s="90"/>
    </row>
    <row r="68" spans="1:26" ht="20.25">
      <c r="A68" s="60"/>
      <c r="B68" s="47" t="s">
        <v>95</v>
      </c>
      <c r="C68" s="48">
        <v>20301</v>
      </c>
      <c r="D68" s="51">
        <v>100000</v>
      </c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>
        <v>-5000</v>
      </c>
      <c r="P68" s="51"/>
      <c r="Q68" s="49">
        <f t="shared" si="12"/>
        <v>95000</v>
      </c>
      <c r="R68" s="51">
        <v>0</v>
      </c>
      <c r="S68" s="51">
        <v>0</v>
      </c>
      <c r="T68" s="51">
        <v>77287</v>
      </c>
      <c r="U68" s="87">
        <f t="shared" si="13"/>
        <v>17713</v>
      </c>
      <c r="V68" s="51">
        <v>1350000</v>
      </c>
      <c r="W68" s="51">
        <v>1290821.8999999999</v>
      </c>
      <c r="X68" s="51">
        <f t="shared" si="14"/>
        <v>17713</v>
      </c>
      <c r="Y68" s="52">
        <f t="shared" si="15"/>
        <v>81.354736842105268</v>
      </c>
      <c r="Z68" s="88"/>
    </row>
    <row r="69" spans="1:26" ht="20.25">
      <c r="A69" s="60"/>
      <c r="B69" s="47" t="s">
        <v>96</v>
      </c>
      <c r="C69" s="48">
        <v>20302</v>
      </c>
      <c r="D69" s="51">
        <v>50000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>
        <v>-5000</v>
      </c>
      <c r="P69" s="51"/>
      <c r="Q69" s="49">
        <f t="shared" si="12"/>
        <v>45000</v>
      </c>
      <c r="R69" s="51">
        <v>0</v>
      </c>
      <c r="S69" s="51">
        <v>0</v>
      </c>
      <c r="T69" s="51">
        <v>17000</v>
      </c>
      <c r="U69" s="87">
        <f t="shared" si="13"/>
        <v>28000</v>
      </c>
      <c r="V69" s="51"/>
      <c r="W69" s="51"/>
      <c r="X69" s="51">
        <f t="shared" si="14"/>
        <v>28000</v>
      </c>
      <c r="Y69" s="52">
        <f t="shared" si="15"/>
        <v>37.777777777777779</v>
      </c>
      <c r="Z69" s="88"/>
    </row>
    <row r="70" spans="1:26" ht="20.25">
      <c r="A70" s="60"/>
      <c r="B70" s="47" t="s">
        <v>97</v>
      </c>
      <c r="C70" s="48">
        <v>20303</v>
      </c>
      <c r="D70" s="51">
        <v>50000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49">
        <f t="shared" si="12"/>
        <v>50000</v>
      </c>
      <c r="R70" s="51">
        <v>0</v>
      </c>
      <c r="S70" s="51">
        <v>0</v>
      </c>
      <c r="T70" s="51">
        <v>47606.5</v>
      </c>
      <c r="U70" s="87">
        <f t="shared" si="13"/>
        <v>2393.5</v>
      </c>
      <c r="V70" s="51">
        <v>200000</v>
      </c>
      <c r="W70" s="51">
        <v>200000</v>
      </c>
      <c r="X70" s="51">
        <f t="shared" si="14"/>
        <v>2393.5</v>
      </c>
      <c r="Y70" s="52">
        <f t="shared" si="15"/>
        <v>95.213000000000008</v>
      </c>
      <c r="Z70" s="90"/>
    </row>
    <row r="71" spans="1:26" ht="36">
      <c r="A71" s="60"/>
      <c r="B71" s="47" t="s">
        <v>98</v>
      </c>
      <c r="C71" s="48">
        <v>20304</v>
      </c>
      <c r="D71" s="51">
        <v>1000000</v>
      </c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>
        <v>-51355</v>
      </c>
      <c r="P71" s="51"/>
      <c r="Q71" s="49">
        <f t="shared" si="12"/>
        <v>948645</v>
      </c>
      <c r="R71" s="51">
        <v>0</v>
      </c>
      <c r="S71" s="51">
        <v>31782</v>
      </c>
      <c r="T71" s="51">
        <v>916862.63</v>
      </c>
      <c r="U71" s="87">
        <f t="shared" si="13"/>
        <v>0.36999999999534339</v>
      </c>
      <c r="V71" s="51">
        <v>2000000</v>
      </c>
      <c r="W71" s="51">
        <v>1851750.21</v>
      </c>
      <c r="X71" s="51">
        <f t="shared" si="14"/>
        <v>0.36999999999534339</v>
      </c>
      <c r="Y71" s="52">
        <f t="shared" si="15"/>
        <v>96.649708795176281</v>
      </c>
      <c r="Z71" s="88"/>
    </row>
    <row r="72" spans="1:26" ht="20.25">
      <c r="A72" s="60"/>
      <c r="B72" s="47" t="s">
        <v>99</v>
      </c>
      <c r="C72" s="48">
        <v>20305</v>
      </c>
      <c r="D72" s="51">
        <v>50000</v>
      </c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>
        <v>-5000</v>
      </c>
      <c r="P72" s="51"/>
      <c r="Q72" s="49">
        <f t="shared" si="12"/>
        <v>45000</v>
      </c>
      <c r="R72" s="51">
        <v>0</v>
      </c>
      <c r="S72" s="51">
        <v>0</v>
      </c>
      <c r="T72" s="51">
        <v>0</v>
      </c>
      <c r="U72" s="87">
        <f t="shared" si="13"/>
        <v>45000</v>
      </c>
      <c r="V72" s="51">
        <v>160000</v>
      </c>
      <c r="W72" s="51">
        <v>97404.9</v>
      </c>
      <c r="X72" s="51">
        <f t="shared" si="14"/>
        <v>45000</v>
      </c>
      <c r="Y72" s="52">
        <f t="shared" si="15"/>
        <v>0</v>
      </c>
      <c r="Z72" s="88"/>
    </row>
    <row r="73" spans="1:26" ht="20.25">
      <c r="A73" s="60"/>
      <c r="B73" s="47" t="s">
        <v>100</v>
      </c>
      <c r="C73" s="48">
        <v>20306</v>
      </c>
      <c r="D73" s="51">
        <v>1000000</v>
      </c>
      <c r="E73" s="51"/>
      <c r="F73" s="51"/>
      <c r="G73" s="51"/>
      <c r="H73" s="51"/>
      <c r="I73" s="51">
        <v>0</v>
      </c>
      <c r="J73" s="51">
        <v>900000</v>
      </c>
      <c r="K73" s="51"/>
      <c r="L73" s="51"/>
      <c r="M73" s="51"/>
      <c r="N73" s="51">
        <v>500000</v>
      </c>
      <c r="O73" s="51">
        <v>-15793.4</v>
      </c>
      <c r="P73" s="51"/>
      <c r="Q73" s="49">
        <f t="shared" si="12"/>
        <v>2384206.6</v>
      </c>
      <c r="R73" s="51">
        <v>0</v>
      </c>
      <c r="S73" s="51">
        <v>300000</v>
      </c>
      <c r="T73" s="51">
        <v>1961075.27</v>
      </c>
      <c r="U73" s="87">
        <f t="shared" si="13"/>
        <v>123131.33000000007</v>
      </c>
      <c r="V73" s="51">
        <v>185000</v>
      </c>
      <c r="W73" s="51">
        <v>0</v>
      </c>
      <c r="X73" s="51">
        <f t="shared" si="14"/>
        <v>123131.33000000007</v>
      </c>
      <c r="Y73" s="52">
        <f t="shared" si="15"/>
        <v>82.252740597228453</v>
      </c>
      <c r="Z73" s="88"/>
    </row>
    <row r="74" spans="1:26" ht="36">
      <c r="A74" s="60"/>
      <c r="B74" s="47" t="s">
        <v>101</v>
      </c>
      <c r="C74" s="48">
        <v>20399</v>
      </c>
      <c r="D74" s="51">
        <v>600000</v>
      </c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>
        <v>-22500.03</v>
      </c>
      <c r="P74" s="51"/>
      <c r="Q74" s="49">
        <f t="shared" si="12"/>
        <v>577499.97</v>
      </c>
      <c r="R74" s="51">
        <v>0</v>
      </c>
      <c r="S74" s="51">
        <v>100000</v>
      </c>
      <c r="T74" s="51">
        <v>393837.05</v>
      </c>
      <c r="U74" s="87">
        <f t="shared" si="13"/>
        <v>83662.919999999984</v>
      </c>
      <c r="V74" s="51">
        <v>500000</v>
      </c>
      <c r="W74" s="51">
        <v>424002</v>
      </c>
      <c r="X74" s="51">
        <f t="shared" si="14"/>
        <v>83662.919999999984</v>
      </c>
      <c r="Y74" s="52">
        <f t="shared" si="15"/>
        <v>68.196895317587632</v>
      </c>
      <c r="Z74" s="88"/>
    </row>
    <row r="75" spans="1:26" ht="20.25">
      <c r="A75" s="60"/>
      <c r="B75" s="47" t="s">
        <v>102</v>
      </c>
      <c r="C75" s="48">
        <v>20401</v>
      </c>
      <c r="D75" s="51">
        <v>497000</v>
      </c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>
        <v>-1435</v>
      </c>
      <c r="P75" s="51"/>
      <c r="Q75" s="49">
        <f t="shared" si="12"/>
        <v>495565</v>
      </c>
      <c r="R75" s="51">
        <v>0</v>
      </c>
      <c r="S75" s="51">
        <v>0</v>
      </c>
      <c r="T75" s="51">
        <v>236664.99</v>
      </c>
      <c r="U75" s="87">
        <f t="shared" si="13"/>
        <v>258900.01</v>
      </c>
      <c r="V75" s="51">
        <v>165000</v>
      </c>
      <c r="W75" s="51">
        <v>161219.45000000001</v>
      </c>
      <c r="X75" s="51">
        <f t="shared" si="14"/>
        <v>258900.01</v>
      </c>
      <c r="Y75" s="52">
        <f t="shared" si="15"/>
        <v>47.75659903342649</v>
      </c>
      <c r="Z75" s="88"/>
    </row>
    <row r="76" spans="1:26" ht="20.25">
      <c r="A76" s="60"/>
      <c r="B76" s="47" t="s">
        <v>103</v>
      </c>
      <c r="C76" s="48">
        <v>20402</v>
      </c>
      <c r="D76" s="51">
        <v>2000000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>
        <v>-27855.43</v>
      </c>
      <c r="P76" s="51"/>
      <c r="Q76" s="49">
        <f t="shared" si="12"/>
        <v>1972144.57</v>
      </c>
      <c r="R76" s="51">
        <v>0</v>
      </c>
      <c r="S76" s="51">
        <v>300000</v>
      </c>
      <c r="T76" s="51">
        <v>1635412.56</v>
      </c>
      <c r="U76" s="87">
        <f t="shared" si="13"/>
        <v>36732.010000000009</v>
      </c>
      <c r="V76" s="51">
        <v>3000000</v>
      </c>
      <c r="W76" s="51">
        <v>752337.44</v>
      </c>
      <c r="X76" s="51">
        <f t="shared" si="14"/>
        <v>36732.010000000009</v>
      </c>
      <c r="Y76" s="52">
        <f t="shared" si="15"/>
        <v>82.925592011745877</v>
      </c>
      <c r="Z76" s="88"/>
    </row>
    <row r="77" spans="1:26" ht="20.25">
      <c r="A77" s="60"/>
      <c r="B77" s="47" t="s">
        <v>104</v>
      </c>
      <c r="C77" s="48">
        <v>29901</v>
      </c>
      <c r="D77" s="51">
        <v>2000000</v>
      </c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>
        <v>-127919.81</v>
      </c>
      <c r="P77" s="51"/>
      <c r="Q77" s="49">
        <f t="shared" si="12"/>
        <v>1872080.19</v>
      </c>
      <c r="R77" s="51">
        <v>0</v>
      </c>
      <c r="S77" s="51">
        <v>300000</v>
      </c>
      <c r="T77" s="51">
        <v>1003648.37</v>
      </c>
      <c r="U77" s="87">
        <f t="shared" si="13"/>
        <v>568431.81999999995</v>
      </c>
      <c r="V77" s="51">
        <v>1450000</v>
      </c>
      <c r="W77" s="51">
        <v>0</v>
      </c>
      <c r="X77" s="51">
        <f t="shared" si="14"/>
        <v>568431.81999999995</v>
      </c>
      <c r="Y77" s="52">
        <f t="shared" si="15"/>
        <v>53.611398451900719</v>
      </c>
      <c r="Z77" s="88"/>
    </row>
    <row r="78" spans="1:26" ht="20.25">
      <c r="A78" s="60"/>
      <c r="B78" s="47" t="s">
        <v>105</v>
      </c>
      <c r="C78" s="48">
        <v>29902</v>
      </c>
      <c r="D78" s="51">
        <v>375000</v>
      </c>
      <c r="E78" s="51"/>
      <c r="F78" s="51"/>
      <c r="G78" s="51"/>
      <c r="H78" s="51">
        <v>500000</v>
      </c>
      <c r="I78" s="51"/>
      <c r="J78" s="51"/>
      <c r="K78" s="51"/>
      <c r="L78" s="51"/>
      <c r="M78" s="51"/>
      <c r="N78" s="51"/>
      <c r="O78" s="51">
        <v>-891.72</v>
      </c>
      <c r="P78" s="51"/>
      <c r="Q78" s="49">
        <f t="shared" si="12"/>
        <v>874108.28</v>
      </c>
      <c r="R78" s="51">
        <v>0</v>
      </c>
      <c r="S78" s="51">
        <v>0</v>
      </c>
      <c r="T78" s="51">
        <v>689808.79</v>
      </c>
      <c r="U78" s="87">
        <f t="shared" si="13"/>
        <v>184299.49</v>
      </c>
      <c r="V78" s="51">
        <v>275000</v>
      </c>
      <c r="W78" s="51">
        <v>275000</v>
      </c>
      <c r="X78" s="51">
        <f t="shared" si="14"/>
        <v>184299.49</v>
      </c>
      <c r="Y78" s="52">
        <f t="shared" si="15"/>
        <v>78.915713966237689</v>
      </c>
      <c r="Z78" s="90"/>
    </row>
    <row r="79" spans="1:26" ht="20.25">
      <c r="A79" s="60"/>
      <c r="B79" s="47" t="s">
        <v>106</v>
      </c>
      <c r="C79" s="48">
        <v>29903</v>
      </c>
      <c r="D79" s="51">
        <v>8000000</v>
      </c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>
        <v>-87320</v>
      </c>
      <c r="P79" s="51"/>
      <c r="Q79" s="49">
        <f t="shared" si="12"/>
        <v>7912680</v>
      </c>
      <c r="R79" s="51">
        <v>0</v>
      </c>
      <c r="S79" s="51">
        <v>13108</v>
      </c>
      <c r="T79" s="51">
        <v>7122499.7300000004</v>
      </c>
      <c r="U79" s="87">
        <f t="shared" si="13"/>
        <v>777072.26999999955</v>
      </c>
      <c r="V79" s="51">
        <v>9690000</v>
      </c>
      <c r="W79" s="51">
        <v>5905506.1200000001</v>
      </c>
      <c r="X79" s="51">
        <f t="shared" si="14"/>
        <v>777072.26999999955</v>
      </c>
      <c r="Y79" s="52">
        <f t="shared" si="15"/>
        <v>90.013746669901991</v>
      </c>
      <c r="Z79" s="88"/>
    </row>
    <row r="80" spans="1:26" ht="20.25">
      <c r="A80" s="60"/>
      <c r="B80" s="47" t="s">
        <v>107</v>
      </c>
      <c r="C80" s="48">
        <v>29904</v>
      </c>
      <c r="D80" s="51">
        <v>1000000</v>
      </c>
      <c r="E80" s="51"/>
      <c r="F80" s="51"/>
      <c r="G80" s="51"/>
      <c r="H80" s="51"/>
      <c r="I80" s="51"/>
      <c r="J80" s="51"/>
      <c r="K80" s="51"/>
      <c r="L80" s="51"/>
      <c r="M80" s="51"/>
      <c r="N80" s="51">
        <v>1500000</v>
      </c>
      <c r="O80" s="51">
        <v>-23587.5</v>
      </c>
      <c r="P80" s="51"/>
      <c r="Q80" s="49">
        <f t="shared" si="12"/>
        <v>2476412.5</v>
      </c>
      <c r="R80" s="51">
        <v>0</v>
      </c>
      <c r="S80" s="51">
        <v>401191.5</v>
      </c>
      <c r="T80" s="51">
        <v>1597370.22</v>
      </c>
      <c r="U80" s="87">
        <f t="shared" si="13"/>
        <v>477850.78</v>
      </c>
      <c r="V80" s="51">
        <v>500000</v>
      </c>
      <c r="W80" s="51">
        <v>430602.7</v>
      </c>
      <c r="X80" s="51">
        <f t="shared" si="14"/>
        <v>477850.78</v>
      </c>
      <c r="Y80" s="52">
        <f t="shared" si="15"/>
        <v>64.503398363560194</v>
      </c>
      <c r="Z80" s="88"/>
    </row>
    <row r="81" spans="1:26" ht="20.25">
      <c r="A81" s="60"/>
      <c r="B81" s="47" t="s">
        <v>108</v>
      </c>
      <c r="C81" s="48">
        <v>29905</v>
      </c>
      <c r="D81" s="51">
        <v>2000000</v>
      </c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>
        <v>-5152.55</v>
      </c>
      <c r="P81" s="51"/>
      <c r="Q81" s="49">
        <f t="shared" si="12"/>
        <v>1994847.45</v>
      </c>
      <c r="R81" s="51">
        <v>0</v>
      </c>
      <c r="S81" s="51">
        <v>0</v>
      </c>
      <c r="T81" s="51">
        <v>1920389.05</v>
      </c>
      <c r="U81" s="87">
        <f t="shared" si="13"/>
        <v>74458.399999999907</v>
      </c>
      <c r="V81" s="51">
        <v>1746000</v>
      </c>
      <c r="W81" s="51">
        <v>1595468.6</v>
      </c>
      <c r="X81" s="51">
        <f t="shared" si="14"/>
        <v>74458.399999999907</v>
      </c>
      <c r="Y81" s="52">
        <f t="shared" si="15"/>
        <v>96.267463960715389</v>
      </c>
      <c r="Z81" s="90"/>
    </row>
    <row r="82" spans="1:26" ht="20.25">
      <c r="A82" s="60"/>
      <c r="B82" s="47" t="s">
        <v>109</v>
      </c>
      <c r="C82" s="48">
        <v>29906</v>
      </c>
      <c r="D82" s="51">
        <v>0</v>
      </c>
      <c r="E82" s="51"/>
      <c r="F82" s="51"/>
      <c r="G82" s="51"/>
      <c r="H82" s="51"/>
      <c r="I82" s="51"/>
      <c r="J82" s="51"/>
      <c r="K82" s="51"/>
      <c r="L82" s="51">
        <v>500000</v>
      </c>
      <c r="M82" s="51"/>
      <c r="N82" s="51"/>
      <c r="O82" s="51"/>
      <c r="P82" s="51"/>
      <c r="Q82" s="49">
        <f t="shared" si="12"/>
        <v>500000</v>
      </c>
      <c r="R82" s="51">
        <v>0</v>
      </c>
      <c r="S82" s="51">
        <v>0</v>
      </c>
      <c r="T82" s="51">
        <v>458634.59</v>
      </c>
      <c r="U82" s="87">
        <f t="shared" si="13"/>
        <v>41365.409999999974</v>
      </c>
      <c r="V82" s="51"/>
      <c r="W82" s="51"/>
      <c r="X82" s="51">
        <f t="shared" si="14"/>
        <v>41365.409999999974</v>
      </c>
      <c r="Y82" s="52">
        <v>0</v>
      </c>
      <c r="Z82" s="88"/>
    </row>
    <row r="83" spans="1:26" ht="20.25">
      <c r="A83" s="60"/>
      <c r="B83" s="47" t="s">
        <v>110</v>
      </c>
      <c r="C83" s="48">
        <v>29907</v>
      </c>
      <c r="D83" s="51">
        <v>400000</v>
      </c>
      <c r="E83" s="51"/>
      <c r="F83" s="51"/>
      <c r="G83" s="51"/>
      <c r="H83" s="51"/>
      <c r="I83" s="51"/>
      <c r="J83" s="51"/>
      <c r="K83" s="51"/>
      <c r="L83" s="51"/>
      <c r="M83" s="51"/>
      <c r="N83" s="51">
        <v>200000</v>
      </c>
      <c r="O83" s="51">
        <v>-40000</v>
      </c>
      <c r="P83" s="51"/>
      <c r="Q83" s="49">
        <f t="shared" si="12"/>
        <v>560000</v>
      </c>
      <c r="R83" s="51">
        <v>0</v>
      </c>
      <c r="S83" s="51">
        <v>0</v>
      </c>
      <c r="T83" s="51">
        <v>117972</v>
      </c>
      <c r="U83" s="87">
        <f t="shared" si="13"/>
        <v>442028</v>
      </c>
      <c r="V83" s="51">
        <v>100000</v>
      </c>
      <c r="W83" s="51">
        <v>95000</v>
      </c>
      <c r="X83" s="51">
        <f t="shared" si="14"/>
        <v>442028</v>
      </c>
      <c r="Y83" s="52">
        <f t="shared" si="15"/>
        <v>21.06642857142857</v>
      </c>
      <c r="Z83" s="88"/>
    </row>
    <row r="84" spans="1:26" ht="20.25">
      <c r="A84" s="61"/>
      <c r="B84" s="47" t="s">
        <v>111</v>
      </c>
      <c r="C84" s="48">
        <v>29999</v>
      </c>
      <c r="D84" s="51">
        <v>200000</v>
      </c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>
        <v>-7508.35</v>
      </c>
      <c r="P84" s="51"/>
      <c r="Q84" s="49">
        <f t="shared" si="12"/>
        <v>192491.65</v>
      </c>
      <c r="R84" s="51">
        <v>0</v>
      </c>
      <c r="S84" s="51">
        <v>0</v>
      </c>
      <c r="T84" s="51">
        <v>127606.53</v>
      </c>
      <c r="U84" s="87">
        <f t="shared" si="13"/>
        <v>64885.119999999995</v>
      </c>
      <c r="V84" s="51">
        <v>165000</v>
      </c>
      <c r="W84" s="51">
        <v>165000</v>
      </c>
      <c r="X84" s="51">
        <f t="shared" si="14"/>
        <v>64885.119999999995</v>
      </c>
      <c r="Y84" s="52">
        <f t="shared" si="15"/>
        <v>66.291982015843288</v>
      </c>
      <c r="Z84" s="88"/>
    </row>
    <row r="85" spans="1:26" ht="20.25">
      <c r="A85" s="60"/>
      <c r="B85" s="66" t="s">
        <v>112</v>
      </c>
      <c r="C85" s="67"/>
      <c r="D85" s="68">
        <f>SUM(D62:D84)</f>
        <v>45722000</v>
      </c>
      <c r="E85" s="68">
        <f>SUM(E62:E84)</f>
        <v>0</v>
      </c>
      <c r="F85" s="68">
        <f t="shared" ref="F85:N85" si="16">SUM(F62:F84)</f>
        <v>0</v>
      </c>
      <c r="G85" s="68">
        <f t="shared" si="16"/>
        <v>0</v>
      </c>
      <c r="H85" s="68">
        <f t="shared" si="16"/>
        <v>0</v>
      </c>
      <c r="I85" s="68">
        <f t="shared" si="16"/>
        <v>0</v>
      </c>
      <c r="J85" s="68">
        <f t="shared" si="16"/>
        <v>0</v>
      </c>
      <c r="K85" s="68">
        <f t="shared" si="16"/>
        <v>0</v>
      </c>
      <c r="L85" s="68">
        <f t="shared" si="16"/>
        <v>0</v>
      </c>
      <c r="M85" s="68">
        <f t="shared" si="16"/>
        <v>0</v>
      </c>
      <c r="N85" s="68">
        <f t="shared" si="16"/>
        <v>0</v>
      </c>
      <c r="O85" s="68">
        <f>SUM(O62:O84)</f>
        <v>-3334529.32</v>
      </c>
      <c r="P85" s="68"/>
      <c r="Q85" s="68">
        <f t="shared" ref="Q85:X85" si="17">SUM(Q62:Q84)</f>
        <v>42387470.680000007</v>
      </c>
      <c r="R85" s="68">
        <f t="shared" si="17"/>
        <v>0</v>
      </c>
      <c r="S85" s="68">
        <f t="shared" si="17"/>
        <v>1732076.5</v>
      </c>
      <c r="T85" s="68">
        <f>SUM(T62:T84)</f>
        <v>36421625.25</v>
      </c>
      <c r="U85" s="68">
        <f t="shared" si="17"/>
        <v>4233768.9300000006</v>
      </c>
      <c r="V85" s="68">
        <f t="shared" si="17"/>
        <v>34459590</v>
      </c>
      <c r="W85" s="68">
        <f t="shared" si="17"/>
        <v>19776040.629999999</v>
      </c>
      <c r="X85" s="68">
        <f t="shared" si="17"/>
        <v>4233768.9300000006</v>
      </c>
      <c r="Y85" s="58">
        <f>+T85/Q85*100</f>
        <v>85.925450765773306</v>
      </c>
      <c r="Z85" s="88"/>
    </row>
    <row r="86" spans="1:26" ht="20.25">
      <c r="A86" s="60"/>
      <c r="B86" s="69" t="s">
        <v>113</v>
      </c>
      <c r="C86" s="48">
        <v>50102</v>
      </c>
      <c r="D86" s="51">
        <v>0</v>
      </c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>
        <f>SUM(D86:N86)</f>
        <v>0</v>
      </c>
      <c r="R86" s="51">
        <v>0</v>
      </c>
      <c r="S86" s="51">
        <v>0</v>
      </c>
      <c r="T86" s="51">
        <v>0</v>
      </c>
      <c r="U86" s="51"/>
      <c r="V86" s="51"/>
      <c r="W86" s="51"/>
      <c r="X86" s="51">
        <f>+Q86-R86-S86-T86</f>
        <v>0</v>
      </c>
      <c r="Y86" s="58">
        <v>0</v>
      </c>
      <c r="Z86" s="88"/>
    </row>
    <row r="87" spans="1:26" ht="20.25">
      <c r="A87" s="60"/>
      <c r="B87" s="69" t="s">
        <v>114</v>
      </c>
      <c r="C87" s="48">
        <v>50103</v>
      </c>
      <c r="D87" s="51">
        <v>500000</v>
      </c>
      <c r="E87" s="51"/>
      <c r="F87" s="51"/>
      <c r="G87" s="51"/>
      <c r="H87" s="51"/>
      <c r="I87" s="51"/>
      <c r="J87" s="51"/>
      <c r="K87" s="51"/>
      <c r="L87" s="51"/>
      <c r="M87" s="51"/>
      <c r="N87" s="51">
        <v>-400000</v>
      </c>
      <c r="O87" s="51">
        <v>-50000</v>
      </c>
      <c r="P87" s="51"/>
      <c r="Q87" s="51">
        <f t="shared" ref="Q87:Q106" si="18">SUM(D87:O87)</f>
        <v>50000</v>
      </c>
      <c r="R87" s="51">
        <v>0</v>
      </c>
      <c r="S87" s="51">
        <v>0</v>
      </c>
      <c r="T87" s="51">
        <v>0</v>
      </c>
      <c r="U87" s="51">
        <v>301341.48</v>
      </c>
      <c r="V87" s="51"/>
      <c r="W87" s="51"/>
      <c r="X87" s="51">
        <f t="shared" ref="X87:X96" si="19">+Q87-R87-S87-T87</f>
        <v>50000</v>
      </c>
      <c r="Y87" s="58">
        <v>0</v>
      </c>
      <c r="Z87" s="88"/>
    </row>
    <row r="88" spans="1:26" ht="16.5" customHeight="1">
      <c r="A88" s="60"/>
      <c r="B88" s="69" t="s">
        <v>115</v>
      </c>
      <c r="C88" s="48">
        <v>50104</v>
      </c>
      <c r="D88" s="51">
        <v>3181120</v>
      </c>
      <c r="E88" s="51"/>
      <c r="F88" s="51"/>
      <c r="G88" s="51"/>
      <c r="H88" s="51"/>
      <c r="I88" s="51"/>
      <c r="J88" s="51"/>
      <c r="K88" s="51"/>
      <c r="L88" s="51"/>
      <c r="M88" s="51"/>
      <c r="N88" s="51">
        <v>-1700000</v>
      </c>
      <c r="O88" s="51">
        <v>-197638.8</v>
      </c>
      <c r="P88" s="51"/>
      <c r="Q88" s="51">
        <f t="shared" si="18"/>
        <v>1283481.2</v>
      </c>
      <c r="R88" s="51">
        <v>0</v>
      </c>
      <c r="S88" s="51">
        <v>0</v>
      </c>
      <c r="T88" s="51">
        <v>1142882</v>
      </c>
      <c r="U88" s="51">
        <v>88239.65</v>
      </c>
      <c r="V88" s="51"/>
      <c r="W88" s="51"/>
      <c r="X88" s="51">
        <f t="shared" si="19"/>
        <v>140599.19999999995</v>
      </c>
      <c r="Y88" s="58">
        <f>+T88/Q88*100</f>
        <v>89.045480370105935</v>
      </c>
      <c r="Z88" s="88"/>
    </row>
    <row r="89" spans="1:26" ht="20.25">
      <c r="A89" s="106" t="s">
        <v>116</v>
      </c>
      <c r="B89" s="69" t="s">
        <v>117</v>
      </c>
      <c r="C89" s="48">
        <v>50105</v>
      </c>
      <c r="D89" s="51">
        <v>15000000</v>
      </c>
      <c r="E89" s="51">
        <v>-698269</v>
      </c>
      <c r="F89" s="51"/>
      <c r="G89" s="51"/>
      <c r="H89" s="51"/>
      <c r="I89" s="51"/>
      <c r="J89" s="51"/>
      <c r="K89" s="51">
        <v>12100000</v>
      </c>
      <c r="L89" s="51"/>
      <c r="M89" s="51">
        <v>46467129.380000003</v>
      </c>
      <c r="N89" s="51">
        <v>-2400000</v>
      </c>
      <c r="O89" s="51">
        <v>-273663.78000000003</v>
      </c>
      <c r="P89" s="51"/>
      <c r="Q89" s="51">
        <f t="shared" si="18"/>
        <v>70195196.599999994</v>
      </c>
      <c r="R89" s="51">
        <v>0</v>
      </c>
      <c r="S89" s="51">
        <v>2861160</v>
      </c>
      <c r="T89" s="51">
        <v>66188167.32</v>
      </c>
      <c r="U89" s="51">
        <v>519994.06</v>
      </c>
      <c r="V89" s="51">
        <v>15000000</v>
      </c>
      <c r="W89" s="51">
        <v>14900000</v>
      </c>
      <c r="X89" s="51">
        <f t="shared" si="19"/>
        <v>1145869.2799999937</v>
      </c>
      <c r="Y89" s="58">
        <f>+T89/Q89*100</f>
        <v>94.291590487546273</v>
      </c>
      <c r="Z89" s="88"/>
    </row>
    <row r="90" spans="1:26" ht="28.5" customHeight="1">
      <c r="A90" s="70"/>
      <c r="B90" s="69" t="s">
        <v>118</v>
      </c>
      <c r="C90" s="48">
        <v>50106</v>
      </c>
      <c r="D90" s="51">
        <v>0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>
        <f t="shared" si="18"/>
        <v>0</v>
      </c>
      <c r="R90" s="51"/>
      <c r="S90" s="51"/>
      <c r="T90" s="51"/>
      <c r="U90" s="51">
        <v>340990.7</v>
      </c>
      <c r="V90" s="51">
        <v>12000000</v>
      </c>
      <c r="W90" s="51">
        <v>11650000</v>
      </c>
      <c r="X90" s="51">
        <f t="shared" si="19"/>
        <v>0</v>
      </c>
      <c r="Y90" s="52" t="s">
        <v>119</v>
      </c>
      <c r="Z90" s="90"/>
    </row>
    <row r="91" spans="1:26" ht="28.5" customHeight="1">
      <c r="A91" s="70"/>
      <c r="B91" s="69" t="s">
        <v>120</v>
      </c>
      <c r="C91" s="48">
        <v>50107</v>
      </c>
      <c r="D91" s="51">
        <v>0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>
        <f t="shared" si="18"/>
        <v>0</v>
      </c>
      <c r="R91" s="51"/>
      <c r="S91" s="51"/>
      <c r="T91" s="51"/>
      <c r="U91" s="51"/>
      <c r="V91" s="51"/>
      <c r="W91" s="51"/>
      <c r="X91" s="51"/>
      <c r="Y91" s="52"/>
      <c r="Z91" s="90"/>
    </row>
    <row r="92" spans="1:26" ht="25.5" customHeight="1">
      <c r="A92" s="70"/>
      <c r="B92" s="69" t="s">
        <v>121</v>
      </c>
      <c r="C92" s="48">
        <v>50199</v>
      </c>
      <c r="D92" s="51">
        <v>0</v>
      </c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>
        <f t="shared" si="18"/>
        <v>0</v>
      </c>
      <c r="R92" s="51"/>
      <c r="S92" s="51"/>
      <c r="T92" s="51"/>
      <c r="U92" s="51">
        <v>432044.64</v>
      </c>
      <c r="V92" s="51"/>
      <c r="W92" s="51"/>
      <c r="X92" s="51">
        <f t="shared" si="19"/>
        <v>0</v>
      </c>
      <c r="Y92" s="52" t="s">
        <v>119</v>
      </c>
      <c r="Z92" s="90"/>
    </row>
    <row r="93" spans="1:26" ht="25.5" customHeight="1">
      <c r="A93" s="70"/>
      <c r="B93" s="69" t="s">
        <v>122</v>
      </c>
      <c r="C93" s="48">
        <v>50201</v>
      </c>
      <c r="D93" s="51">
        <v>0</v>
      </c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>
        <f t="shared" si="18"/>
        <v>0</v>
      </c>
      <c r="R93" s="51"/>
      <c r="S93" s="51"/>
      <c r="T93" s="51"/>
      <c r="U93" s="51"/>
      <c r="V93" s="51"/>
      <c r="W93" s="51"/>
      <c r="X93" s="51">
        <f t="shared" si="19"/>
        <v>0</v>
      </c>
      <c r="Y93" s="52" t="s">
        <v>119</v>
      </c>
      <c r="Z93" s="90"/>
    </row>
    <row r="94" spans="1:26" ht="25.5" customHeight="1">
      <c r="A94" s="70"/>
      <c r="B94" s="69" t="s">
        <v>123</v>
      </c>
      <c r="C94" s="48">
        <v>50207</v>
      </c>
      <c r="D94" s="51">
        <v>0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>
        <f t="shared" si="18"/>
        <v>0</v>
      </c>
      <c r="R94" s="51"/>
      <c r="S94" s="51"/>
      <c r="T94" s="51"/>
      <c r="U94" s="51"/>
      <c r="V94" s="51"/>
      <c r="W94" s="51"/>
      <c r="X94" s="51"/>
      <c r="Y94" s="52"/>
      <c r="Z94" s="90"/>
    </row>
    <row r="95" spans="1:26" ht="25.5" customHeight="1">
      <c r="A95" s="70"/>
      <c r="B95" s="69" t="s">
        <v>124</v>
      </c>
      <c r="C95" s="48">
        <v>50299</v>
      </c>
      <c r="D95" s="51">
        <v>0</v>
      </c>
      <c r="E95" s="51">
        <v>698269</v>
      </c>
      <c r="F95" s="51">
        <v>90774.97</v>
      </c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>
        <f t="shared" si="18"/>
        <v>789043.97</v>
      </c>
      <c r="R95" s="51">
        <v>0</v>
      </c>
      <c r="S95" s="51">
        <v>0</v>
      </c>
      <c r="T95" s="51">
        <v>789043.97</v>
      </c>
      <c r="U95" s="51"/>
      <c r="V95" s="51"/>
      <c r="W95" s="51"/>
      <c r="X95" s="51">
        <f t="shared" si="19"/>
        <v>0</v>
      </c>
      <c r="Y95" s="52" t="s">
        <v>119</v>
      </c>
      <c r="Z95" s="88"/>
    </row>
    <row r="96" spans="1:26" ht="29.25" customHeight="1">
      <c r="A96" s="71"/>
      <c r="B96" s="69" t="s">
        <v>125</v>
      </c>
      <c r="C96" s="48">
        <v>59903</v>
      </c>
      <c r="D96" s="51">
        <v>27318880</v>
      </c>
      <c r="E96" s="51" t="s">
        <v>119</v>
      </c>
      <c r="F96" s="51">
        <v>-90774.97</v>
      </c>
      <c r="G96" s="51"/>
      <c r="H96" s="51"/>
      <c r="I96" s="51"/>
      <c r="J96" s="51"/>
      <c r="K96" s="51"/>
      <c r="L96" s="51"/>
      <c r="M96" s="51"/>
      <c r="N96" s="51">
        <v>4500000</v>
      </c>
      <c r="O96" s="51"/>
      <c r="P96" s="51"/>
      <c r="Q96" s="51">
        <f t="shared" si="18"/>
        <v>31728105.030000001</v>
      </c>
      <c r="R96" s="51">
        <v>0</v>
      </c>
      <c r="S96" s="51">
        <v>0</v>
      </c>
      <c r="T96" s="51">
        <v>29829673.789999999</v>
      </c>
      <c r="U96" s="51">
        <v>1000</v>
      </c>
      <c r="V96" s="51">
        <v>12000000</v>
      </c>
      <c r="W96" s="51">
        <v>12000000</v>
      </c>
      <c r="X96" s="51">
        <f t="shared" si="19"/>
        <v>1898431.2400000021</v>
      </c>
      <c r="Y96" s="52">
        <f>+T96/Q96*100</f>
        <v>94.016562797541894</v>
      </c>
      <c r="Z96" s="88"/>
    </row>
    <row r="97" spans="1:26" ht="20.25">
      <c r="A97" s="70"/>
      <c r="B97" s="72" t="s">
        <v>126</v>
      </c>
      <c r="C97" s="73"/>
      <c r="D97" s="74">
        <f>SUM(D86:D96)</f>
        <v>46000000</v>
      </c>
      <c r="E97" s="74">
        <f>SUM(E86:E96)</f>
        <v>0</v>
      </c>
      <c r="F97" s="74">
        <f t="shared" ref="F97:L97" si="20">SUM(F86:F96)</f>
        <v>0</v>
      </c>
      <c r="G97" s="74">
        <f t="shared" si="20"/>
        <v>0</v>
      </c>
      <c r="H97" s="74">
        <f t="shared" si="20"/>
        <v>0</v>
      </c>
      <c r="I97" s="74">
        <f t="shared" si="20"/>
        <v>0</v>
      </c>
      <c r="J97" s="74">
        <f t="shared" si="20"/>
        <v>0</v>
      </c>
      <c r="K97" s="74">
        <f t="shared" si="20"/>
        <v>12100000</v>
      </c>
      <c r="L97" s="74">
        <f t="shared" si="20"/>
        <v>0</v>
      </c>
      <c r="M97" s="74">
        <f>SUM(M86:M96)</f>
        <v>46467129.380000003</v>
      </c>
      <c r="N97" s="74">
        <f>SUM(N86:N96)</f>
        <v>0</v>
      </c>
      <c r="O97" s="74">
        <f>SUM(O86:O96)</f>
        <v>-521302.58</v>
      </c>
      <c r="P97" s="74"/>
      <c r="Q97" s="51">
        <f t="shared" si="18"/>
        <v>104045826.8</v>
      </c>
      <c r="R97" s="74">
        <f>SUM(R86:R96)</f>
        <v>0</v>
      </c>
      <c r="S97" s="74">
        <f t="shared" ref="S97:X97" si="21">SUM(S86:S96)</f>
        <v>2861160</v>
      </c>
      <c r="T97" s="74">
        <f t="shared" si="21"/>
        <v>97949767.079999983</v>
      </c>
      <c r="U97" s="74">
        <f t="shared" si="21"/>
        <v>1683610.5299999998</v>
      </c>
      <c r="V97" s="74">
        <f t="shared" si="21"/>
        <v>39000000</v>
      </c>
      <c r="W97" s="74">
        <f t="shared" si="21"/>
        <v>38550000</v>
      </c>
      <c r="X97" s="74">
        <f t="shared" si="21"/>
        <v>3234899.719999996</v>
      </c>
      <c r="Y97" s="58">
        <f>+T97/Q97*100</f>
        <v>94.140985844902701</v>
      </c>
      <c r="Z97" s="88"/>
    </row>
    <row r="98" spans="1:26" ht="36">
      <c r="A98" s="106" t="s">
        <v>127</v>
      </c>
      <c r="B98" s="47" t="s">
        <v>128</v>
      </c>
      <c r="C98" s="48">
        <v>60103</v>
      </c>
      <c r="D98" s="51">
        <v>59898959</v>
      </c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>
        <v>-628400</v>
      </c>
      <c r="P98" s="51"/>
      <c r="Q98" s="51">
        <f t="shared" si="18"/>
        <v>59270559</v>
      </c>
      <c r="R98" s="51">
        <v>0</v>
      </c>
      <c r="S98" s="51">
        <v>0</v>
      </c>
      <c r="T98" s="51">
        <v>48800757.729999997</v>
      </c>
      <c r="U98" s="51">
        <v>0</v>
      </c>
      <c r="V98" s="51"/>
      <c r="W98" s="51"/>
      <c r="X98" s="51">
        <f>+Q98-R98-S98-T98</f>
        <v>10469801.270000003</v>
      </c>
      <c r="Y98" s="52">
        <f>+T98/Q98*100</f>
        <v>82.335578663936673</v>
      </c>
      <c r="Z98" s="88"/>
    </row>
    <row r="99" spans="1:26" ht="36">
      <c r="A99" s="70"/>
      <c r="B99" s="47" t="s">
        <v>129</v>
      </c>
      <c r="C99" s="48">
        <v>60103</v>
      </c>
      <c r="D99" s="51">
        <v>10620383</v>
      </c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>
        <f t="shared" si="18"/>
        <v>10620383</v>
      </c>
      <c r="R99" s="51">
        <v>0</v>
      </c>
      <c r="S99" s="51">
        <v>0</v>
      </c>
      <c r="T99" s="51">
        <v>8817697.5</v>
      </c>
      <c r="U99" s="51">
        <v>0</v>
      </c>
      <c r="V99" s="51"/>
      <c r="W99" s="51"/>
      <c r="X99" s="51">
        <f t="shared" ref="X99:X106" si="22">+Q99-R99-S99-T99</f>
        <v>1802685.5</v>
      </c>
      <c r="Y99" s="52">
        <f t="shared" ref="Y99:Y106" si="23">+T99/Q99*100</f>
        <v>83.026172408283202</v>
      </c>
      <c r="Z99" s="88"/>
    </row>
    <row r="100" spans="1:26" ht="20.25">
      <c r="A100" s="70"/>
      <c r="B100" s="47" t="s">
        <v>130</v>
      </c>
      <c r="C100" s="48">
        <v>60103</v>
      </c>
      <c r="D100" s="51">
        <v>13690141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>
        <f t="shared" si="18"/>
        <v>13690141</v>
      </c>
      <c r="R100" s="51">
        <v>0</v>
      </c>
      <c r="S100" s="51">
        <v>0</v>
      </c>
      <c r="T100" s="51">
        <v>13690140.48</v>
      </c>
      <c r="U100" s="51">
        <v>0</v>
      </c>
      <c r="V100" s="51"/>
      <c r="W100" s="51"/>
      <c r="X100" s="51">
        <f t="shared" si="22"/>
        <v>0.51999999955296516</v>
      </c>
      <c r="Y100" s="52">
        <f t="shared" si="23"/>
        <v>99.999996201646141</v>
      </c>
      <c r="Z100" s="88"/>
    </row>
    <row r="101" spans="1:26" ht="20.25">
      <c r="A101" s="70"/>
      <c r="B101" s="47" t="s">
        <v>131</v>
      </c>
      <c r="C101" s="48">
        <v>60103</v>
      </c>
      <c r="D101" s="51">
        <v>6284000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>
        <f t="shared" si="18"/>
        <v>6284000</v>
      </c>
      <c r="R101" s="51">
        <v>0</v>
      </c>
      <c r="S101" s="51">
        <v>0</v>
      </c>
      <c r="T101" s="51">
        <v>5655600</v>
      </c>
      <c r="U101" s="51">
        <v>0</v>
      </c>
      <c r="V101" s="51"/>
      <c r="W101" s="51"/>
      <c r="X101" s="51">
        <f t="shared" si="22"/>
        <v>628400</v>
      </c>
      <c r="Y101" s="52">
        <f t="shared" si="23"/>
        <v>90</v>
      </c>
      <c r="Z101" s="88"/>
    </row>
    <row r="102" spans="1:26" ht="20.25">
      <c r="A102" s="70"/>
      <c r="B102" s="47" t="s">
        <v>132</v>
      </c>
      <c r="C102" s="48">
        <v>60202</v>
      </c>
      <c r="D102" s="51">
        <v>1250000</v>
      </c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>
        <v>-1250000</v>
      </c>
      <c r="P102" s="51"/>
      <c r="Q102" s="51">
        <f t="shared" si="18"/>
        <v>0</v>
      </c>
      <c r="R102" s="51">
        <v>0</v>
      </c>
      <c r="S102" s="51">
        <v>0</v>
      </c>
      <c r="T102" s="51">
        <v>0</v>
      </c>
      <c r="U102" s="51">
        <v>0</v>
      </c>
      <c r="V102" s="51"/>
      <c r="W102" s="51"/>
      <c r="X102" s="51">
        <f t="shared" si="22"/>
        <v>0</v>
      </c>
      <c r="Y102" s="52" t="s">
        <v>119</v>
      </c>
      <c r="Z102" s="90"/>
    </row>
    <row r="103" spans="1:26" ht="20.25">
      <c r="A103" s="70"/>
      <c r="B103" s="47" t="s">
        <v>133</v>
      </c>
      <c r="C103" s="48">
        <v>60301</v>
      </c>
      <c r="D103" s="51">
        <v>23254517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>
        <v>40000000</v>
      </c>
      <c r="O103" s="51">
        <v>-1058907.45</v>
      </c>
      <c r="P103" s="51"/>
      <c r="Q103" s="51">
        <f t="shared" si="18"/>
        <v>62195609.549999997</v>
      </c>
      <c r="R103" s="51">
        <v>0</v>
      </c>
      <c r="S103" s="51">
        <v>0</v>
      </c>
      <c r="T103" s="51">
        <v>19404996.800000001</v>
      </c>
      <c r="U103" s="51">
        <v>4894116.3899999997</v>
      </c>
      <c r="V103" s="51"/>
      <c r="W103" s="51"/>
      <c r="X103" s="51">
        <f t="shared" si="22"/>
        <v>42790612.75</v>
      </c>
      <c r="Y103" s="52">
        <f t="shared" si="23"/>
        <v>31.199946331259969</v>
      </c>
      <c r="Z103" s="88"/>
    </row>
    <row r="104" spans="1:26" ht="20.25">
      <c r="A104" s="71"/>
      <c r="B104" s="47" t="s">
        <v>134</v>
      </c>
      <c r="C104" s="48">
        <v>60399</v>
      </c>
      <c r="D104" s="51">
        <v>15000000</v>
      </c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>
        <f t="shared" si="18"/>
        <v>15000000</v>
      </c>
      <c r="R104" s="51">
        <v>0</v>
      </c>
      <c r="S104" s="51">
        <v>0</v>
      </c>
      <c r="T104" s="51">
        <v>11477877</v>
      </c>
      <c r="U104" s="51">
        <v>0</v>
      </c>
      <c r="V104" s="51"/>
      <c r="W104" s="51"/>
      <c r="X104" s="51">
        <f t="shared" si="22"/>
        <v>3522123</v>
      </c>
      <c r="Y104" s="52">
        <f t="shared" si="23"/>
        <v>76.519179999999992</v>
      </c>
      <c r="Z104" s="88"/>
    </row>
    <row r="105" spans="1:26" ht="20.25">
      <c r="A105" s="71"/>
      <c r="B105" s="47" t="s">
        <v>135</v>
      </c>
      <c r="C105" s="48">
        <v>60601</v>
      </c>
      <c r="D105" s="51">
        <v>300000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>
        <v>-30000</v>
      </c>
      <c r="P105" s="51"/>
      <c r="Q105" s="51">
        <f t="shared" si="18"/>
        <v>270000</v>
      </c>
      <c r="R105" s="51">
        <v>0</v>
      </c>
      <c r="S105" s="51">
        <v>0</v>
      </c>
      <c r="T105" s="51">
        <v>0</v>
      </c>
      <c r="U105" s="51">
        <v>1500000</v>
      </c>
      <c r="V105" s="51"/>
      <c r="W105" s="51"/>
      <c r="X105" s="51">
        <f t="shared" si="22"/>
        <v>270000</v>
      </c>
      <c r="Y105" s="52">
        <f t="shared" si="23"/>
        <v>0</v>
      </c>
      <c r="Z105" s="90"/>
    </row>
    <row r="106" spans="1:26" ht="21" thickBot="1">
      <c r="A106" s="71"/>
      <c r="B106" s="47" t="s">
        <v>136</v>
      </c>
      <c r="C106" s="48">
        <v>60701</v>
      </c>
      <c r="D106" s="51">
        <v>3142000</v>
      </c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>
        <v>-314200</v>
      </c>
      <c r="P106" s="51"/>
      <c r="Q106" s="51">
        <f t="shared" si="18"/>
        <v>2827800</v>
      </c>
      <c r="R106" s="51">
        <v>0</v>
      </c>
      <c r="S106" s="51">
        <v>0</v>
      </c>
      <c r="T106" s="51">
        <v>2827800</v>
      </c>
      <c r="U106" s="51"/>
      <c r="V106" s="51"/>
      <c r="W106" s="51"/>
      <c r="X106" s="51">
        <f t="shared" si="22"/>
        <v>0</v>
      </c>
      <c r="Y106" s="52">
        <f t="shared" si="23"/>
        <v>100</v>
      </c>
      <c r="Z106" s="90"/>
    </row>
    <row r="107" spans="1:26" ht="21" thickBot="1">
      <c r="A107" s="71"/>
      <c r="B107" s="75" t="s">
        <v>137</v>
      </c>
      <c r="C107" s="76"/>
      <c r="D107" s="77">
        <f>SUM(D98:D106)</f>
        <v>133440000</v>
      </c>
      <c r="E107" s="77">
        <f>SUM(E98:E106)</f>
        <v>0</v>
      </c>
      <c r="F107" s="77">
        <f>SUM(F98:F106)</f>
        <v>0</v>
      </c>
      <c r="G107" s="77">
        <f>SUM(G98:G106)</f>
        <v>0</v>
      </c>
      <c r="H107" s="77"/>
      <c r="I107" s="77"/>
      <c r="J107" s="77"/>
      <c r="K107" s="77"/>
      <c r="L107" s="77"/>
      <c r="M107" s="77"/>
      <c r="N107" s="77">
        <f>SUM(N98:N106)</f>
        <v>40000000</v>
      </c>
      <c r="O107" s="77">
        <f>SUM(O98:O106)</f>
        <v>-3281507.45</v>
      </c>
      <c r="P107" s="77"/>
      <c r="Q107" s="77">
        <f t="shared" ref="Q107:X107" si="24">SUM(Q98:Q106)</f>
        <v>170158492.55000001</v>
      </c>
      <c r="R107" s="77">
        <f t="shared" si="24"/>
        <v>0</v>
      </c>
      <c r="S107" s="51">
        <v>0</v>
      </c>
      <c r="T107" s="77">
        <f>SUM(T98:T106)</f>
        <v>110674869.50999999</v>
      </c>
      <c r="U107" s="77">
        <f t="shared" si="24"/>
        <v>6394116.3899999997</v>
      </c>
      <c r="V107" s="77">
        <f t="shared" si="24"/>
        <v>0</v>
      </c>
      <c r="W107" s="77">
        <f t="shared" si="24"/>
        <v>0</v>
      </c>
      <c r="X107" s="77">
        <f t="shared" si="24"/>
        <v>59483623.040000007</v>
      </c>
      <c r="Y107" s="78">
        <f>+T107/Q107*100</f>
        <v>65.042224958286383</v>
      </c>
      <c r="Z107" s="90"/>
    </row>
    <row r="108" spans="1:26" ht="20.25">
      <c r="A108" s="71"/>
      <c r="B108" s="75"/>
      <c r="C108" s="76" t="s">
        <v>119</v>
      </c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86"/>
      <c r="Z108" s="88"/>
    </row>
    <row r="109" spans="1:26" ht="20.25">
      <c r="A109" s="79"/>
      <c r="B109" s="79"/>
      <c r="C109" s="48"/>
      <c r="D109" s="80">
        <f>+D107+D97+D85+D61+D21</f>
        <v>6290000000</v>
      </c>
      <c r="E109" s="80">
        <f>+E107+E97+E85+E61+E21</f>
        <v>0</v>
      </c>
      <c r="F109" s="80">
        <f>+F107+F97+F85+F61+F21</f>
        <v>0</v>
      </c>
      <c r="G109" s="80">
        <f>+G107+G97+G85+G61+G21</f>
        <v>0</v>
      </c>
      <c r="H109" s="80"/>
      <c r="I109" s="80">
        <f t="shared" ref="I109:Q109" si="25">+I107+I97+I85+I61+I21</f>
        <v>-8750000</v>
      </c>
      <c r="J109" s="80">
        <f t="shared" si="25"/>
        <v>0</v>
      </c>
      <c r="K109" s="80">
        <f t="shared" si="25"/>
        <v>0</v>
      </c>
      <c r="L109" s="80">
        <f t="shared" si="25"/>
        <v>0</v>
      </c>
      <c r="M109" s="80">
        <f t="shared" si="25"/>
        <v>-28532870.619999997</v>
      </c>
      <c r="N109" s="80">
        <f t="shared" si="25"/>
        <v>0</v>
      </c>
      <c r="O109" s="80">
        <f>+O107+O97+O85+O61</f>
        <v>-17412817</v>
      </c>
      <c r="P109" s="80"/>
      <c r="Q109" s="80">
        <f t="shared" si="25"/>
        <v>6235304312.3800001</v>
      </c>
      <c r="R109" s="80">
        <f t="shared" ref="R109:X109" si="26">+R107+R97+R85+R61+R21</f>
        <v>0</v>
      </c>
      <c r="S109" s="80">
        <f t="shared" si="26"/>
        <v>17476202.710000001</v>
      </c>
      <c r="T109" s="80">
        <f>+T107+T97+T85+T61+T21</f>
        <v>5290831493.9499998</v>
      </c>
      <c r="U109" s="80">
        <f t="shared" si="26"/>
        <v>1754534287.2</v>
      </c>
      <c r="V109" s="80">
        <f t="shared" si="26"/>
        <v>2030357470.3799999</v>
      </c>
      <c r="W109" s="80">
        <f t="shared" si="26"/>
        <v>2989452943.4899998</v>
      </c>
      <c r="X109" s="80">
        <f t="shared" si="26"/>
        <v>926675115.72000003</v>
      </c>
      <c r="Y109" s="81"/>
      <c r="Z109" s="90"/>
    </row>
    <row r="110" spans="1:26" ht="20.25">
      <c r="A110" s="81"/>
      <c r="B110" s="81"/>
      <c r="C110" s="82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 t="s">
        <v>119</v>
      </c>
      <c r="R110" s="62" t="s">
        <v>119</v>
      </c>
      <c r="S110" s="81"/>
      <c r="T110" s="50" t="s">
        <v>119</v>
      </c>
      <c r="U110" s="81"/>
      <c r="V110" s="81"/>
      <c r="W110" s="81"/>
      <c r="X110" s="81"/>
      <c r="Y110" s="81"/>
      <c r="Z110" s="90"/>
    </row>
    <row r="111" spans="1:26" ht="21" thickBot="1">
      <c r="A111" s="81"/>
      <c r="B111" s="81"/>
      <c r="C111" s="82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 t="s">
        <v>119</v>
      </c>
      <c r="P111" s="81"/>
      <c r="Q111" s="52" t="s">
        <v>119</v>
      </c>
      <c r="R111" s="52" t="s">
        <v>119</v>
      </c>
      <c r="S111" s="81"/>
      <c r="T111" s="52" t="s">
        <v>119</v>
      </c>
      <c r="U111" s="81"/>
      <c r="V111" s="81"/>
      <c r="W111" s="81"/>
      <c r="X111" s="81"/>
      <c r="Y111" s="81" t="s">
        <v>119</v>
      </c>
      <c r="Z111" s="90"/>
    </row>
    <row r="112" spans="1:26" ht="33.75" thickBot="1">
      <c r="A112" s="102" t="s">
        <v>138</v>
      </c>
      <c r="B112" s="81"/>
      <c r="C112" s="82"/>
      <c r="D112" s="105">
        <f>+S112</f>
        <v>5290831493.9499998</v>
      </c>
      <c r="E112" s="52"/>
      <c r="F112" s="52"/>
      <c r="G112" s="52" t="s">
        <v>119</v>
      </c>
      <c r="H112" s="52"/>
      <c r="I112" s="52"/>
      <c r="J112" s="52"/>
      <c r="K112" s="52"/>
      <c r="L112" s="52"/>
      <c r="M112" s="52"/>
      <c r="N112" s="52"/>
      <c r="O112" s="52" t="s">
        <v>119</v>
      </c>
      <c r="P112" s="52"/>
      <c r="Q112" s="52" t="s">
        <v>119</v>
      </c>
      <c r="R112" s="81"/>
      <c r="S112" s="113">
        <f>+T109</f>
        <v>5290831493.9499998</v>
      </c>
      <c r="T112" s="52" t="s">
        <v>119</v>
      </c>
      <c r="U112" s="81"/>
      <c r="V112" s="81"/>
      <c r="W112" s="81"/>
      <c r="X112" s="81" t="s">
        <v>139</v>
      </c>
      <c r="Y112" s="112">
        <f>+S112/Q109*100</f>
        <v>84.852819187112019</v>
      </c>
      <c r="Z112" s="90"/>
    </row>
    <row r="113" spans="1:26" ht="20.25">
      <c r="A113" s="83"/>
      <c r="B113" s="83"/>
      <c r="C113" s="84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98" t="s">
        <v>119</v>
      </c>
      <c r="R113" s="83"/>
      <c r="S113" s="83"/>
      <c r="T113" s="85" t="s">
        <v>119</v>
      </c>
      <c r="U113" s="83"/>
      <c r="V113" s="83"/>
      <c r="W113" s="83"/>
      <c r="X113" s="83" t="s">
        <v>119</v>
      </c>
      <c r="Y113" s="98" t="s">
        <v>119</v>
      </c>
      <c r="Z113" s="88"/>
    </row>
    <row r="114" spans="1:26" ht="20.25">
      <c r="A114" s="39"/>
      <c r="B114" s="39"/>
      <c r="C114" s="43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40" t="s">
        <v>119</v>
      </c>
      <c r="R114" s="40" t="s">
        <v>119</v>
      </c>
      <c r="S114" s="39"/>
      <c r="T114" s="41" t="s">
        <v>119</v>
      </c>
      <c r="U114" s="39"/>
      <c r="V114" s="39"/>
      <c r="W114" s="39"/>
      <c r="X114" s="41" t="s">
        <v>119</v>
      </c>
      <c r="Y114" s="41" t="s">
        <v>119</v>
      </c>
      <c r="Z114" s="90"/>
    </row>
    <row r="115" spans="1:26" ht="23.25" customHeight="1">
      <c r="A115" s="39"/>
      <c r="B115" s="39"/>
      <c r="C115" s="43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 t="s">
        <v>119</v>
      </c>
      <c r="S115" s="40" t="s">
        <v>119</v>
      </c>
      <c r="T115" s="40" t="s">
        <v>119</v>
      </c>
      <c r="U115" s="39"/>
      <c r="V115" s="39"/>
      <c r="W115" s="39"/>
      <c r="X115" s="41" t="s">
        <v>119</v>
      </c>
      <c r="Y115" s="41" t="s">
        <v>119</v>
      </c>
      <c r="Z115" s="90"/>
    </row>
    <row r="116" spans="1:26" ht="20.25">
      <c r="A116" s="39"/>
      <c r="B116" s="39"/>
      <c r="C116" s="43"/>
      <c r="D116" s="40" t="s">
        <v>119</v>
      </c>
      <c r="E116" s="40" t="s">
        <v>119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 t="s">
        <v>119</v>
      </c>
      <c r="R116" s="40" t="s">
        <v>119</v>
      </c>
      <c r="S116" s="40" t="s">
        <v>119</v>
      </c>
      <c r="T116" s="40" t="s">
        <v>119</v>
      </c>
      <c r="U116" s="40">
        <v>450846273.26000011</v>
      </c>
      <c r="V116" s="39"/>
      <c r="W116" s="39"/>
      <c r="X116" s="41" t="s">
        <v>119</v>
      </c>
      <c r="Y116" s="40" t="s">
        <v>119</v>
      </c>
      <c r="Z116" s="88"/>
    </row>
    <row r="117" spans="1:26" ht="20.25">
      <c r="A117" s="39"/>
      <c r="B117" s="39"/>
      <c r="C117" s="43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41" t="s">
        <v>119</v>
      </c>
      <c r="R117" s="40" t="s">
        <v>119</v>
      </c>
      <c r="S117" s="41" t="s">
        <v>119</v>
      </c>
      <c r="T117" s="41" t="s">
        <v>119</v>
      </c>
      <c r="U117" s="39"/>
      <c r="V117" s="39"/>
      <c r="W117" s="39"/>
      <c r="X117" s="41" t="s">
        <v>119</v>
      </c>
      <c r="Y117" s="40" t="s">
        <v>119</v>
      </c>
      <c r="Z117" s="90"/>
    </row>
    <row r="118" spans="1:26" ht="20.25">
      <c r="A118" s="39"/>
      <c r="B118" s="39"/>
      <c r="C118" s="43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40" t="s">
        <v>119</v>
      </c>
      <c r="S118" s="41" t="s">
        <v>119</v>
      </c>
      <c r="T118" s="40" t="s">
        <v>119</v>
      </c>
      <c r="U118" s="39"/>
      <c r="V118" s="39"/>
      <c r="W118" s="39"/>
      <c r="X118" s="41" t="s">
        <v>119</v>
      </c>
      <c r="Y118" s="40" t="s">
        <v>119</v>
      </c>
      <c r="Z118" s="90"/>
    </row>
    <row r="119" spans="1:26" ht="20.25">
      <c r="A119" s="39"/>
      <c r="B119" s="39"/>
      <c r="C119" s="43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40" t="s">
        <v>119</v>
      </c>
      <c r="S119" s="41" t="s">
        <v>119</v>
      </c>
      <c r="T119" s="41" t="s">
        <v>119</v>
      </c>
      <c r="U119" s="39"/>
      <c r="V119" s="39"/>
      <c r="W119" s="39"/>
      <c r="X119" s="41" t="s">
        <v>119</v>
      </c>
      <c r="Y119" s="40" t="s">
        <v>119</v>
      </c>
      <c r="Z119" s="88"/>
    </row>
    <row r="120" spans="1:26" ht="20.25">
      <c r="A120" s="39"/>
      <c r="B120" s="39"/>
      <c r="C120" s="43"/>
      <c r="D120" s="39" t="s">
        <v>119</v>
      </c>
      <c r="E120" s="39"/>
      <c r="F120" s="39"/>
      <c r="G120" s="39"/>
      <c r="H120" s="39"/>
      <c r="I120" s="39"/>
      <c r="J120" s="39"/>
      <c r="K120" s="39"/>
      <c r="L120" s="39"/>
      <c r="M120" s="39" t="s">
        <v>119</v>
      </c>
      <c r="N120" s="39"/>
      <c r="O120" s="39"/>
      <c r="P120" s="39"/>
      <c r="Q120" s="39"/>
      <c r="R120" s="40" t="s">
        <v>119</v>
      </c>
      <c r="S120" s="41" t="s">
        <v>119</v>
      </c>
      <c r="T120" s="41" t="s">
        <v>119</v>
      </c>
      <c r="U120" s="39"/>
      <c r="V120" s="39"/>
      <c r="W120" s="39"/>
      <c r="X120" s="41" t="s">
        <v>119</v>
      </c>
      <c r="Y120" s="41" t="s">
        <v>119</v>
      </c>
      <c r="Z120" s="88"/>
    </row>
    <row r="121" spans="1:26" ht="20.25">
      <c r="A121" s="39"/>
      <c r="B121" s="39"/>
      <c r="C121" s="43"/>
      <c r="D121" s="40" t="s">
        <v>119</v>
      </c>
      <c r="E121" s="39"/>
      <c r="F121" s="39"/>
      <c r="G121" s="39"/>
      <c r="H121" s="39"/>
      <c r="I121" s="39"/>
      <c r="J121" s="39"/>
      <c r="K121" s="39"/>
      <c r="L121" s="39"/>
      <c r="M121" s="39" t="s">
        <v>119</v>
      </c>
      <c r="N121" s="39"/>
      <c r="O121" s="39"/>
      <c r="P121" s="39"/>
      <c r="Q121" s="39"/>
      <c r="R121" s="40" t="s">
        <v>119</v>
      </c>
      <c r="S121" s="42" t="s">
        <v>119</v>
      </c>
      <c r="T121" s="41" t="s">
        <v>119</v>
      </c>
      <c r="U121" s="39"/>
      <c r="V121" s="39"/>
      <c r="W121" s="39"/>
      <c r="X121" s="41" t="s">
        <v>119</v>
      </c>
      <c r="Y121" s="39" t="s">
        <v>119</v>
      </c>
      <c r="Z121" s="90"/>
    </row>
    <row r="122" spans="1:26" ht="20.25">
      <c r="A122" s="39"/>
      <c r="B122" s="39"/>
      <c r="C122" s="43"/>
      <c r="D122" s="108" t="s">
        <v>119</v>
      </c>
      <c r="E122" s="39"/>
      <c r="F122" s="39"/>
      <c r="G122" s="39"/>
      <c r="H122" s="39"/>
      <c r="I122" s="39"/>
      <c r="J122" s="39"/>
      <c r="K122" s="39"/>
      <c r="L122" s="39"/>
      <c r="M122" s="39" t="s">
        <v>119</v>
      </c>
      <c r="N122" s="39"/>
      <c r="O122" s="39"/>
      <c r="P122" s="39"/>
      <c r="Q122" s="39"/>
      <c r="R122" s="40" t="s">
        <v>119</v>
      </c>
      <c r="S122" s="41" t="s">
        <v>119</v>
      </c>
      <c r="T122" s="41" t="s">
        <v>119</v>
      </c>
      <c r="U122" s="39"/>
      <c r="V122" s="39"/>
      <c r="W122" s="39"/>
      <c r="X122" s="41" t="s">
        <v>119</v>
      </c>
      <c r="Y122" s="39"/>
      <c r="Z122" s="88"/>
    </row>
    <row r="123" spans="1:26" ht="20.25">
      <c r="A123" s="39"/>
      <c r="B123" s="39"/>
      <c r="C123" s="43"/>
      <c r="D123" s="39" t="s">
        <v>119</v>
      </c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40" t="s">
        <v>119</v>
      </c>
      <c r="S123" s="101" t="s">
        <v>119</v>
      </c>
      <c r="T123" s="101" t="s">
        <v>119</v>
      </c>
      <c r="U123" s="39"/>
      <c r="V123" s="39"/>
      <c r="W123" s="39"/>
      <c r="X123" s="41" t="s">
        <v>119</v>
      </c>
      <c r="Y123" s="39"/>
      <c r="Z123" s="88"/>
    </row>
    <row r="124" spans="1:26" ht="20.25">
      <c r="A124" s="39"/>
      <c r="B124" s="39"/>
      <c r="C124" s="43"/>
      <c r="D124" s="40" t="s">
        <v>119</v>
      </c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108" t="s">
        <v>119</v>
      </c>
      <c r="S124" s="39"/>
      <c r="T124" s="41" t="s">
        <v>119</v>
      </c>
      <c r="U124" s="39"/>
      <c r="V124" s="39"/>
      <c r="W124" s="39"/>
      <c r="X124" s="41" t="s">
        <v>119</v>
      </c>
      <c r="Y124" s="39"/>
      <c r="Z124" s="88"/>
    </row>
    <row r="125" spans="1:26" ht="20.25">
      <c r="A125" s="39"/>
      <c r="B125" s="39"/>
      <c r="C125" s="43"/>
      <c r="D125" s="39" t="s">
        <v>119</v>
      </c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40" t="s">
        <v>119</v>
      </c>
      <c r="S125" s="39"/>
      <c r="T125" s="41" t="s">
        <v>119</v>
      </c>
      <c r="U125" s="39"/>
      <c r="V125" s="39"/>
      <c r="W125" s="39"/>
      <c r="X125" s="41" t="s">
        <v>119</v>
      </c>
      <c r="Y125" s="39"/>
      <c r="Z125" s="88"/>
    </row>
    <row r="126" spans="1:26" ht="20.25">
      <c r="A126" s="39"/>
      <c r="B126" s="39"/>
      <c r="C126" s="43"/>
      <c r="D126" s="108" t="s">
        <v>119</v>
      </c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108" t="s">
        <v>119</v>
      </c>
      <c r="S126" s="39"/>
      <c r="T126" s="39"/>
      <c r="U126" s="39"/>
      <c r="V126" s="39"/>
      <c r="W126" s="39"/>
      <c r="X126" s="41" t="s">
        <v>119</v>
      </c>
      <c r="Y126" s="39"/>
      <c r="Z126" s="88"/>
    </row>
    <row r="127" spans="1:26" ht="15.75">
      <c r="A127" s="39"/>
      <c r="B127" s="39"/>
      <c r="C127" s="43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108" t="s">
        <v>119</v>
      </c>
      <c r="S127" s="39"/>
      <c r="T127" s="39"/>
      <c r="U127" s="39"/>
      <c r="V127" s="39"/>
      <c r="W127" s="39"/>
      <c r="X127" s="41" t="s">
        <v>119</v>
      </c>
      <c r="Y127" s="39"/>
    </row>
    <row r="128" spans="1:26" ht="15.75">
      <c r="A128" s="39"/>
      <c r="B128" s="39"/>
      <c r="C128" s="43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41" t="s">
        <v>119</v>
      </c>
      <c r="Y128" s="39"/>
    </row>
    <row r="129" spans="1:25" ht="15.75">
      <c r="A129" s="39"/>
      <c r="B129" s="39"/>
      <c r="C129" s="43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41" t="s">
        <v>119</v>
      </c>
      <c r="Y129" s="39"/>
    </row>
    <row r="130" spans="1:25" ht="15.75">
      <c r="A130" s="39"/>
      <c r="B130" s="39"/>
      <c r="C130" s="43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41" t="s">
        <v>119</v>
      </c>
      <c r="Y130" s="39"/>
    </row>
    <row r="131" spans="1:25" ht="15.75">
      <c r="A131" s="39"/>
      <c r="B131" s="39"/>
      <c r="C131" s="43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41" t="s">
        <v>119</v>
      </c>
      <c r="Y131" s="39"/>
    </row>
    <row r="132" spans="1:25" ht="15.75">
      <c r="A132" s="39"/>
      <c r="B132" s="39"/>
      <c r="C132" s="43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5" ht="15.75">
      <c r="A133" s="39"/>
      <c r="B133" s="39"/>
      <c r="C133" s="43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5" ht="15.75">
      <c r="A134" s="39"/>
      <c r="B134" s="39"/>
      <c r="C134" s="43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1:25" ht="15.75">
      <c r="A135" s="39"/>
      <c r="B135" s="39"/>
      <c r="C135" s="43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5" ht="15.75">
      <c r="A136" s="39"/>
      <c r="B136" s="39"/>
      <c r="C136" s="43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5" ht="15.75">
      <c r="A137" s="39"/>
      <c r="B137" s="39"/>
      <c r="C137" s="43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5" ht="15.75">
      <c r="A138" s="39"/>
      <c r="B138" s="39"/>
      <c r="C138" s="43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5" ht="15.75">
      <c r="A139" s="39"/>
      <c r="B139" s="39"/>
      <c r="C139" s="43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5" ht="15.75">
      <c r="A140" s="39"/>
      <c r="B140" s="39"/>
      <c r="C140" s="43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5" ht="15.75">
      <c r="A141" s="39"/>
      <c r="B141" s="39"/>
      <c r="C141" s="43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 ht="15.75">
      <c r="A142" s="39"/>
      <c r="B142" s="39"/>
      <c r="C142" s="43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ht="15.75">
      <c r="A143" s="39"/>
      <c r="B143" s="39"/>
      <c r="C143" s="43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5" ht="15.75">
      <c r="A144" s="39"/>
      <c r="B144" s="39"/>
      <c r="C144" s="43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ht="15.75">
      <c r="A145" s="39"/>
      <c r="B145" s="39"/>
      <c r="C145" s="43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ht="15.75">
      <c r="A146" s="39"/>
      <c r="B146" s="39"/>
      <c r="C146" s="43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ht="15.75">
      <c r="A147" s="39"/>
      <c r="B147" s="39"/>
      <c r="C147" s="43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ht="15.75">
      <c r="A148" s="39"/>
      <c r="B148" s="39"/>
      <c r="C148" s="43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ht="15.75">
      <c r="A149" s="39"/>
      <c r="B149" s="39"/>
      <c r="C149" s="43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ht="15.75">
      <c r="A150" s="39"/>
      <c r="B150" s="39"/>
      <c r="C150" s="43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 ht="15.75">
      <c r="A151" s="39"/>
      <c r="B151" s="39"/>
      <c r="C151" s="43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</row>
    <row r="152" spans="1:25" ht="15.75">
      <c r="A152" s="39"/>
      <c r="B152" s="39"/>
      <c r="C152" s="43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</row>
    <row r="153" spans="1:25" ht="15.75">
      <c r="A153" s="39"/>
      <c r="B153" s="39"/>
      <c r="C153" s="43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</row>
    <row r="154" spans="1:25" ht="15.75">
      <c r="A154" s="39"/>
      <c r="B154" s="39"/>
      <c r="C154" s="43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</row>
    <row r="155" spans="1:25" ht="15.75">
      <c r="A155" s="39"/>
      <c r="B155" s="39"/>
      <c r="C155" s="43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</row>
    <row r="156" spans="1:25" ht="15.75">
      <c r="A156" s="39"/>
      <c r="B156" s="39"/>
      <c r="C156" s="43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</row>
    <row r="157" spans="1:25" ht="15.75">
      <c r="A157" s="39"/>
      <c r="B157" s="39"/>
      <c r="C157" s="43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</row>
    <row r="158" spans="1:25" ht="15.75">
      <c r="A158" s="39"/>
      <c r="B158" s="39"/>
      <c r="C158" s="43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</row>
    <row r="159" spans="1:25" ht="15.75">
      <c r="A159" s="39"/>
      <c r="B159" s="39"/>
      <c r="C159" s="43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</row>
    <row r="160" spans="1:25" ht="15.75">
      <c r="A160" s="39"/>
      <c r="B160" s="39"/>
      <c r="C160" s="43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</row>
    <row r="161" spans="1:25" ht="15.75">
      <c r="A161" s="39"/>
      <c r="B161" s="39"/>
      <c r="C161" s="43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</row>
    <row r="162" spans="1:25" ht="15.75">
      <c r="A162" s="39"/>
      <c r="B162" s="39"/>
      <c r="C162" s="43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</row>
    <row r="163" spans="1:25" ht="15.75">
      <c r="A163" s="39"/>
      <c r="B163" s="39"/>
      <c r="C163" s="43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</row>
    <row r="164" spans="1:25" ht="15.75">
      <c r="A164" s="39"/>
      <c r="B164" s="39"/>
      <c r="C164" s="43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</row>
    <row r="165" spans="1:25" ht="15.75">
      <c r="A165" s="39"/>
      <c r="B165" s="39"/>
      <c r="C165" s="43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</row>
    <row r="166" spans="1:25" ht="15.75">
      <c r="A166" s="39"/>
      <c r="B166" s="39"/>
      <c r="C166" s="43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</row>
    <row r="167" spans="1:25" ht="15.75">
      <c r="A167" s="39"/>
      <c r="B167" s="39"/>
      <c r="C167" s="43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</row>
    <row r="168" spans="1:25" ht="15.75">
      <c r="A168" s="39"/>
      <c r="B168" s="39"/>
      <c r="C168" s="43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</row>
    <row r="169" spans="1:25" ht="15.75">
      <c r="A169" s="39"/>
      <c r="B169" s="39"/>
      <c r="C169" s="43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</row>
    <row r="170" spans="1:25" ht="15.75">
      <c r="A170" s="39"/>
      <c r="B170" s="39"/>
      <c r="C170" s="43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</row>
    <row r="171" spans="1:25" ht="15.75">
      <c r="A171" s="39"/>
      <c r="B171" s="39"/>
      <c r="C171" s="43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</row>
    <row r="172" spans="1:25" ht="15.75">
      <c r="A172" s="39"/>
      <c r="B172" s="39"/>
      <c r="C172" s="43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</row>
    <row r="173" spans="1:25" ht="15.75">
      <c r="A173" s="39"/>
      <c r="B173" s="39"/>
      <c r="C173" s="43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1:25" ht="15.75">
      <c r="A174" s="39"/>
      <c r="B174" s="39"/>
      <c r="C174" s="43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</row>
    <row r="175" spans="1:25" ht="15.75">
      <c r="A175" s="39"/>
      <c r="B175" s="39"/>
      <c r="C175" s="43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ht="15.75">
      <c r="A176" s="39"/>
      <c r="B176" s="39"/>
      <c r="C176" s="43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ht="15.75">
      <c r="A177" s="39"/>
      <c r="B177" s="39"/>
      <c r="C177" s="43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</row>
    <row r="178" spans="1:25" ht="15.75">
      <c r="A178" s="39"/>
      <c r="B178" s="39"/>
      <c r="C178" s="43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</row>
    <row r="179" spans="1:25" ht="15.75">
      <c r="A179" s="39"/>
      <c r="B179" s="39"/>
      <c r="C179" s="43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ht="15.75">
      <c r="A180" s="39"/>
      <c r="B180" s="39"/>
      <c r="C180" s="43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ht="15.75">
      <c r="A181" s="39"/>
      <c r="B181" s="39"/>
      <c r="C181" s="43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</row>
    <row r="182" spans="1:25" ht="15.75">
      <c r="A182" s="39"/>
      <c r="B182" s="39"/>
      <c r="C182" s="43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</row>
    <row r="183" spans="1:25" ht="15.75">
      <c r="A183" s="39"/>
      <c r="B183" s="39"/>
      <c r="C183" s="43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</row>
    <row r="184" spans="1:25" ht="15.75">
      <c r="A184" s="39"/>
      <c r="B184" s="39"/>
      <c r="C184" s="43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</row>
    <row r="185" spans="1:25" ht="15.75">
      <c r="A185" s="39"/>
      <c r="B185" s="39"/>
      <c r="C185" s="43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</row>
    <row r="186" spans="1:25" ht="15.75">
      <c r="A186" s="39"/>
      <c r="B186" s="39"/>
      <c r="C186" s="43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</row>
    <row r="187" spans="1:25" ht="15.75">
      <c r="A187" s="39"/>
      <c r="B187" s="39"/>
      <c r="C187" s="43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</row>
    <row r="188" spans="1:25" ht="15.75">
      <c r="A188" s="39"/>
      <c r="B188" s="39"/>
      <c r="C188" s="43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</row>
    <row r="189" spans="1:25" ht="15.75">
      <c r="A189" s="39"/>
      <c r="B189" s="39"/>
      <c r="C189" s="43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</row>
    <row r="190" spans="1:25" ht="15.75">
      <c r="A190" s="39"/>
      <c r="B190" s="39"/>
      <c r="C190" s="43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</row>
  </sheetData>
  <phoneticPr fontId="5" type="noConversion"/>
  <pageMargins left="1.08" right="0.31496062992125984" top="0.35433070866141736" bottom="0.35433070866141736" header="0.31" footer="0.11811023622047245"/>
  <pageSetup paperSize="5" scale="5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P165"/>
  <sheetViews>
    <sheetView topLeftCell="F142" zoomScaleNormal="100" workbookViewId="0">
      <selection activeCell="O160" sqref="O160"/>
    </sheetView>
  </sheetViews>
  <sheetFormatPr defaultRowHeight="15"/>
  <cols>
    <col min="1" max="1" width="11.42578125" customWidth="1"/>
    <col min="2" max="2" width="70.7109375" customWidth="1"/>
    <col min="3" max="3" width="18.140625" customWidth="1"/>
    <col min="4" max="4" width="17.42578125" style="4" customWidth="1"/>
    <col min="5" max="5" width="19" customWidth="1"/>
    <col min="6" max="6" width="17.85546875" bestFit="1" customWidth="1"/>
    <col min="7" max="7" width="16.28515625" customWidth="1"/>
    <col min="8" max="8" width="13.85546875" customWidth="1"/>
    <col min="9" max="9" width="16.85546875" customWidth="1"/>
    <col min="10" max="10" width="14" customWidth="1"/>
    <col min="11" max="11" width="14.7109375" customWidth="1"/>
    <col min="12" max="12" width="18.42578125" customWidth="1"/>
    <col min="13" max="13" width="15.140625" customWidth="1"/>
    <col min="14" max="14" width="15" customWidth="1"/>
    <col min="15" max="15" width="26.5703125" customWidth="1"/>
    <col min="16" max="16" width="13.140625" customWidth="1"/>
    <col min="17" max="256" width="11.42578125" customWidth="1"/>
  </cols>
  <sheetData>
    <row r="1" spans="1:15" ht="23.25">
      <c r="A1" s="5" t="s">
        <v>140</v>
      </c>
      <c r="C1" s="6"/>
      <c r="D1" s="35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3.25">
      <c r="B2" s="5"/>
      <c r="C2" s="8"/>
      <c r="D2" s="35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>
      <c r="A3" s="9"/>
      <c r="B3" s="9"/>
      <c r="C3" s="110" t="s">
        <v>141</v>
      </c>
      <c r="D3" s="36" t="s">
        <v>142</v>
      </c>
      <c r="E3" s="10" t="s">
        <v>143</v>
      </c>
      <c r="F3" s="11" t="s">
        <v>144</v>
      </c>
      <c r="G3" s="12" t="s">
        <v>145</v>
      </c>
      <c r="H3" s="13" t="s">
        <v>146</v>
      </c>
      <c r="I3" s="14" t="s">
        <v>147</v>
      </c>
      <c r="J3" s="15" t="s">
        <v>148</v>
      </c>
      <c r="K3" s="10" t="s">
        <v>149</v>
      </c>
      <c r="L3" s="12" t="s">
        <v>150</v>
      </c>
      <c r="M3" s="16" t="s">
        <v>151</v>
      </c>
      <c r="N3" s="17" t="s">
        <v>152</v>
      </c>
      <c r="O3" s="18" t="s">
        <v>153</v>
      </c>
    </row>
    <row r="4" spans="1:15">
      <c r="A4" s="19" t="s">
        <v>154</v>
      </c>
      <c r="B4" s="20" t="s">
        <v>155</v>
      </c>
      <c r="C4" s="21">
        <f>+C6+C8+C10+C11+C12+C14+C15+C16+C17+C18+C20+C21+C22+C24+C25+C26+C27</f>
        <v>5484021000</v>
      </c>
      <c r="D4" s="35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>
      <c r="A5" s="22" t="s">
        <v>156</v>
      </c>
      <c r="B5" s="23" t="s">
        <v>157</v>
      </c>
      <c r="C5" s="24" t="s">
        <v>119</v>
      </c>
      <c r="D5" s="3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25">
        <v>101</v>
      </c>
      <c r="B6" s="26" t="s">
        <v>158</v>
      </c>
      <c r="C6" s="24">
        <v>1587535496</v>
      </c>
      <c r="D6" s="7">
        <v>107399320.71000001</v>
      </c>
      <c r="E6" s="7">
        <v>106047699.67</v>
      </c>
      <c r="F6" s="7">
        <v>107079178</v>
      </c>
      <c r="G6" s="7">
        <v>108674276.34</v>
      </c>
      <c r="H6" s="7">
        <v>109150258.01000001</v>
      </c>
      <c r="I6" s="7">
        <v>108338531.33</v>
      </c>
      <c r="J6" s="7">
        <v>108654229.66</v>
      </c>
      <c r="K6" s="7">
        <v>108536644.5</v>
      </c>
      <c r="L6" s="7">
        <v>108573568.33</v>
      </c>
      <c r="M6" s="7">
        <v>107761112.06</v>
      </c>
      <c r="N6" s="7">
        <v>108663543.33</v>
      </c>
      <c r="O6" s="7">
        <v>108268413.66</v>
      </c>
    </row>
    <row r="7" spans="1:15">
      <c r="A7" s="25">
        <v>103</v>
      </c>
      <c r="B7" s="26" t="s">
        <v>159</v>
      </c>
      <c r="C7" s="24"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>
      <c r="A8" s="25">
        <v>105</v>
      </c>
      <c r="B8" s="26" t="s">
        <v>160</v>
      </c>
      <c r="C8" s="24">
        <v>7500000</v>
      </c>
      <c r="D8" s="7">
        <v>198201.67</v>
      </c>
      <c r="E8" s="7">
        <v>522531.67000000004</v>
      </c>
      <c r="F8" s="7">
        <v>504513.32999999996</v>
      </c>
      <c r="G8" s="7">
        <v>540550</v>
      </c>
      <c r="H8" s="7">
        <v>504513.32999999996</v>
      </c>
      <c r="I8" s="7">
        <v>432440</v>
      </c>
      <c r="J8" s="7">
        <v>540550</v>
      </c>
      <c r="K8" s="7">
        <v>234238.32999999996</v>
      </c>
      <c r="L8" s="7">
        <v>810825</v>
      </c>
      <c r="M8" s="7">
        <v>540550</v>
      </c>
      <c r="N8" s="7">
        <v>540550</v>
      </c>
      <c r="O8" s="7"/>
    </row>
    <row r="9" spans="1:15">
      <c r="A9" s="22" t="s">
        <v>161</v>
      </c>
      <c r="B9" s="23" t="s">
        <v>162</v>
      </c>
      <c r="C9" s="2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>
      <c r="A10" s="25">
        <v>201</v>
      </c>
      <c r="B10" s="26" t="s">
        <v>163</v>
      </c>
      <c r="C10" s="24">
        <v>10000000</v>
      </c>
      <c r="D10" s="7">
        <v>99911.43</v>
      </c>
      <c r="E10" s="7">
        <v>632232</v>
      </c>
      <c r="F10" s="7">
        <v>1416421.55</v>
      </c>
      <c r="G10" s="7">
        <v>619138.63</v>
      </c>
      <c r="H10" s="7">
        <v>345551.25</v>
      </c>
      <c r="I10" s="7">
        <v>839581.32</v>
      </c>
      <c r="J10" s="7">
        <v>879535.85</v>
      </c>
      <c r="K10" s="7">
        <v>419922.37</v>
      </c>
      <c r="L10" s="7">
        <v>851961</v>
      </c>
      <c r="M10" s="7">
        <v>651925</v>
      </c>
      <c r="N10" s="7">
        <v>721475</v>
      </c>
      <c r="O10" s="7">
        <v>1064701.48</v>
      </c>
    </row>
    <row r="11" spans="1:15">
      <c r="A11" s="25">
        <v>202</v>
      </c>
      <c r="B11" s="26" t="s">
        <v>164</v>
      </c>
      <c r="C11" s="24">
        <v>3000000</v>
      </c>
      <c r="D11" s="7">
        <v>582160.69999999995</v>
      </c>
      <c r="E11" s="7">
        <v>640376.75</v>
      </c>
      <c r="F11" s="7">
        <v>0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>
      <c r="A12" s="25">
        <v>203</v>
      </c>
      <c r="B12" s="26" t="s">
        <v>165</v>
      </c>
      <c r="C12" s="24">
        <v>500000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>
      <c r="A13" s="22" t="s">
        <v>166</v>
      </c>
      <c r="B13" s="23" t="s">
        <v>167</v>
      </c>
      <c r="C13" s="2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>
      <c r="A14" s="25">
        <v>301</v>
      </c>
      <c r="B14" s="26" t="s">
        <v>168</v>
      </c>
      <c r="C14" s="24">
        <v>989896294</v>
      </c>
      <c r="D14" s="7">
        <v>74292285.969999999</v>
      </c>
      <c r="E14" s="7">
        <v>73712878.109999999</v>
      </c>
      <c r="F14" s="7">
        <v>73977072.180000007</v>
      </c>
      <c r="G14" s="7">
        <v>74330916.359999999</v>
      </c>
      <c r="H14" s="7">
        <v>74420561.650000006</v>
      </c>
      <c r="I14" s="7">
        <v>77141591.289999992</v>
      </c>
      <c r="J14" s="7">
        <v>74387690.849999994</v>
      </c>
      <c r="K14" s="7">
        <v>74798115.099999994</v>
      </c>
      <c r="L14" s="7">
        <v>74916402.900000006</v>
      </c>
      <c r="M14" s="7">
        <v>74439387</v>
      </c>
      <c r="N14" s="7">
        <v>74618511.060000002</v>
      </c>
      <c r="O14" s="7">
        <v>74726608.289999992</v>
      </c>
    </row>
    <row r="15" spans="1:15">
      <c r="A15" s="25">
        <v>302</v>
      </c>
      <c r="B15" s="26" t="s">
        <v>169</v>
      </c>
      <c r="C15" s="24">
        <v>863098806</v>
      </c>
      <c r="D15" s="7">
        <v>56952227.409999996</v>
      </c>
      <c r="E15" s="7">
        <v>56272061.670000002</v>
      </c>
      <c r="F15" s="7">
        <v>56922912.159999996</v>
      </c>
      <c r="G15" s="7">
        <v>57364008.329999998</v>
      </c>
      <c r="H15" s="7">
        <v>57469472.329999998</v>
      </c>
      <c r="I15" s="7">
        <v>57006896.170000002</v>
      </c>
      <c r="J15" s="7">
        <v>57129466.829999998</v>
      </c>
      <c r="K15" s="7">
        <v>56984044</v>
      </c>
      <c r="L15" s="7">
        <v>57064026.670000002</v>
      </c>
      <c r="M15" s="7">
        <v>56656514.170000002</v>
      </c>
      <c r="N15" s="7">
        <v>58178150.670000002</v>
      </c>
      <c r="O15" s="7">
        <v>56918867.090000004</v>
      </c>
    </row>
    <row r="16" spans="1:15">
      <c r="A16" s="25">
        <v>303</v>
      </c>
      <c r="B16" s="26" t="s">
        <v>170</v>
      </c>
      <c r="C16" s="24">
        <v>316228015</v>
      </c>
      <c r="D16" s="7"/>
      <c r="E16" s="7"/>
      <c r="F16" s="7"/>
      <c r="G16" s="7"/>
      <c r="H16" s="7">
        <v>1224587.5</v>
      </c>
      <c r="I16" s="7"/>
      <c r="J16" s="7"/>
      <c r="K16" s="7">
        <v>1502991.6</v>
      </c>
      <c r="L16" s="7"/>
      <c r="M16" s="7"/>
      <c r="N16" s="7"/>
      <c r="O16" s="7">
        <v>291862939.37</v>
      </c>
    </row>
    <row r="17" spans="1:16">
      <c r="A17" s="25">
        <v>304</v>
      </c>
      <c r="B17" s="26" t="s">
        <v>171</v>
      </c>
      <c r="C17" s="24">
        <v>281500000</v>
      </c>
      <c r="D17" s="7">
        <v>273963205.30000001</v>
      </c>
      <c r="F17" s="7"/>
      <c r="G17" s="7"/>
      <c r="H17" s="7">
        <v>585676.65</v>
      </c>
      <c r="I17" s="7"/>
      <c r="J17" s="7"/>
      <c r="K17" s="7">
        <v>895015.84</v>
      </c>
      <c r="L17" s="7"/>
      <c r="M17" s="7"/>
      <c r="N17" s="7"/>
      <c r="O17" s="7">
        <v>21631.98</v>
      </c>
    </row>
    <row r="18" spans="1:16">
      <c r="A18" s="25">
        <v>399</v>
      </c>
      <c r="B18" s="26" t="s">
        <v>172</v>
      </c>
      <c r="C18" s="24">
        <v>451372529</v>
      </c>
      <c r="D18" s="7">
        <v>30110928.010000002</v>
      </c>
      <c r="E18" s="7">
        <v>29836779.460000001</v>
      </c>
      <c r="F18" s="7">
        <v>29860738.399999999</v>
      </c>
      <c r="G18" s="7">
        <v>30194140.850000001</v>
      </c>
      <c r="H18" s="7">
        <v>30184658.510000002</v>
      </c>
      <c r="I18" s="7">
        <v>30060277.23</v>
      </c>
      <c r="J18" s="7">
        <v>30106373.07</v>
      </c>
      <c r="K18" s="7">
        <v>30057854.079999998</v>
      </c>
      <c r="L18" s="7">
        <v>30062071.699999996</v>
      </c>
      <c r="M18" s="7">
        <v>29632967.73</v>
      </c>
      <c r="N18" s="7">
        <v>29902317.969999999</v>
      </c>
      <c r="O18" s="7">
        <v>29892513.91</v>
      </c>
    </row>
    <row r="19" spans="1:16">
      <c r="A19" s="22" t="s">
        <v>173</v>
      </c>
      <c r="B19" s="23" t="s">
        <v>174</v>
      </c>
      <c r="C19" s="2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6">
      <c r="A20" s="25">
        <v>401</v>
      </c>
      <c r="B20" s="26" t="s">
        <v>175</v>
      </c>
      <c r="C20" s="24">
        <v>392954164</v>
      </c>
      <c r="D20" s="7">
        <v>25081233</v>
      </c>
      <c r="E20" s="7">
        <v>50280162</v>
      </c>
      <c r="F20" s="7">
        <v>24757635</v>
      </c>
      <c r="G20" s="7">
        <v>24952877</v>
      </c>
      <c r="H20" s="7">
        <v>25134380</v>
      </c>
      <c r="I20" s="7">
        <v>25166939</v>
      </c>
      <c r="J20" s="7">
        <v>25328287</v>
      </c>
      <c r="K20" s="7">
        <v>25132051</v>
      </c>
      <c r="L20" s="7">
        <v>25070351</v>
      </c>
      <c r="M20" s="7">
        <v>25185794</v>
      </c>
      <c r="N20" s="7">
        <v>24945627</v>
      </c>
      <c r="O20" s="7">
        <v>25219470</v>
      </c>
    </row>
    <row r="21" spans="1:16">
      <c r="A21" s="25">
        <v>402</v>
      </c>
      <c r="B21" s="26" t="s">
        <v>176</v>
      </c>
      <c r="C21" s="24">
        <v>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>
      <c r="A22" s="25">
        <v>405</v>
      </c>
      <c r="B22" s="26" t="s">
        <v>177</v>
      </c>
      <c r="C22" s="24">
        <v>21240766</v>
      </c>
      <c r="D22" s="7">
        <v>1355745</v>
      </c>
      <c r="E22" s="7">
        <v>2717856</v>
      </c>
      <c r="F22" s="7">
        <v>1338252</v>
      </c>
      <c r="G22" s="7">
        <v>1348806</v>
      </c>
      <c r="H22" s="7">
        <v>1358618</v>
      </c>
      <c r="I22" s="7">
        <v>1360380</v>
      </c>
      <c r="J22" s="7">
        <v>1369095</v>
      </c>
      <c r="K22" s="7">
        <v>1358485</v>
      </c>
      <c r="L22" s="7">
        <v>1355152</v>
      </c>
      <c r="M22" s="7">
        <v>1361392</v>
      </c>
      <c r="N22" s="7">
        <v>1348410</v>
      </c>
      <c r="O22" s="7">
        <v>1363209</v>
      </c>
    </row>
    <row r="23" spans="1:16">
      <c r="A23" s="22" t="s">
        <v>178</v>
      </c>
      <c r="B23" s="23" t="s">
        <v>179</v>
      </c>
      <c r="C23" s="2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6">
      <c r="A24" s="25">
        <v>501</v>
      </c>
      <c r="B24" s="26" t="s">
        <v>180</v>
      </c>
      <c r="C24" s="24">
        <v>223028039</v>
      </c>
      <c r="D24" s="7">
        <v>13643240</v>
      </c>
      <c r="E24" s="7">
        <v>27805446</v>
      </c>
      <c r="F24" s="7">
        <v>13916142</v>
      </c>
      <c r="G24" s="7">
        <v>14026955</v>
      </c>
      <c r="H24" s="7">
        <v>14129970</v>
      </c>
      <c r="I24" s="7">
        <v>14148450</v>
      </c>
      <c r="J24" s="7">
        <v>14237864</v>
      </c>
      <c r="K24" s="7">
        <v>14127928</v>
      </c>
      <c r="L24" s="7">
        <v>14092909</v>
      </c>
      <c r="M24" s="7">
        <v>14158431</v>
      </c>
      <c r="N24" s="7">
        <v>14022120</v>
      </c>
      <c r="O24" s="7">
        <v>14177544</v>
      </c>
    </row>
    <row r="25" spans="1:16">
      <c r="A25" s="25">
        <v>502</v>
      </c>
      <c r="B25" s="26" t="s">
        <v>181</v>
      </c>
      <c r="C25" s="24">
        <v>63722297</v>
      </c>
      <c r="D25" s="7">
        <v>4067228</v>
      </c>
      <c r="E25" s="7">
        <v>8153529</v>
      </c>
      <c r="F25" s="7">
        <v>4014751</v>
      </c>
      <c r="G25" s="7">
        <v>4046414</v>
      </c>
      <c r="H25" s="7">
        <v>4075847</v>
      </c>
      <c r="I25" s="7">
        <v>4081125</v>
      </c>
      <c r="J25" s="7">
        <v>4107292</v>
      </c>
      <c r="K25" s="7">
        <v>4075476</v>
      </c>
      <c r="L25" s="7">
        <v>4065468</v>
      </c>
      <c r="M25" s="7">
        <v>4084189</v>
      </c>
      <c r="N25" s="7">
        <v>8090485</v>
      </c>
      <c r="O25" s="7">
        <v>8179302</v>
      </c>
    </row>
    <row r="26" spans="1:16">
      <c r="A26" s="25">
        <v>503</v>
      </c>
      <c r="B26" s="26" t="s">
        <v>182</v>
      </c>
      <c r="C26" s="24">
        <v>127444594</v>
      </c>
      <c r="D26" s="7">
        <v>8134450</v>
      </c>
      <c r="E26" s="7">
        <v>16307073</v>
      </c>
      <c r="F26" s="7">
        <v>8029499</v>
      </c>
      <c r="G26" s="7">
        <v>8092823</v>
      </c>
      <c r="H26" s="7">
        <v>8151688</v>
      </c>
      <c r="I26" s="7">
        <v>8162246</v>
      </c>
      <c r="J26" s="7">
        <v>8214577</v>
      </c>
      <c r="K26" s="7">
        <v>8150934</v>
      </c>
      <c r="L26" s="7">
        <v>8130924</v>
      </c>
      <c r="M26" s="7">
        <v>8168368</v>
      </c>
      <c r="N26" s="7">
        <v>4045234</v>
      </c>
      <c r="O26" s="7">
        <v>4089639</v>
      </c>
    </row>
    <row r="27" spans="1:16">
      <c r="A27" s="25">
        <v>505</v>
      </c>
      <c r="B27" s="26" t="s">
        <v>183</v>
      </c>
      <c r="C27" s="24">
        <v>145000000</v>
      </c>
      <c r="D27" s="7">
        <v>5206692.74</v>
      </c>
      <c r="E27" s="7">
        <v>21214961.689999998</v>
      </c>
      <c r="F27" s="7">
        <v>10473856.380000001</v>
      </c>
      <c r="G27" s="7">
        <v>10377854.560000001</v>
      </c>
      <c r="H27" s="7">
        <v>10317081.15</v>
      </c>
      <c r="I27" s="7">
        <v>10284107.85</v>
      </c>
      <c r="J27" s="7">
        <v>10333047.77</v>
      </c>
      <c r="K27" s="7">
        <v>10236832.029999999</v>
      </c>
      <c r="L27" s="7">
        <v>10152419.75</v>
      </c>
      <c r="M27" s="7">
        <v>10181848.949999999</v>
      </c>
      <c r="N27" s="7">
        <v>10084053.83</v>
      </c>
      <c r="O27" s="7">
        <v>15226058.24</v>
      </c>
      <c r="P27" t="s">
        <v>119</v>
      </c>
    </row>
    <row r="28" spans="1:16">
      <c r="A28" s="22" t="s">
        <v>184</v>
      </c>
      <c r="B28" s="23" t="s">
        <v>185</v>
      </c>
      <c r="C28" s="2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6">
      <c r="A29" s="25">
        <v>9901</v>
      </c>
      <c r="B29" s="26" t="s">
        <v>186</v>
      </c>
      <c r="C29" s="2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6">
      <c r="A30" s="25"/>
      <c r="B30" s="26"/>
      <c r="C30" s="2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6">
      <c r="A31" s="19" t="s">
        <v>187</v>
      </c>
      <c r="B31" s="20" t="s">
        <v>188</v>
      </c>
      <c r="C31" s="21">
        <f>+C32+C38+C44+C51+C59+C64+C66+C70+C78+C80</f>
        <v>484967000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6">
      <c r="A32" s="28">
        <v>101</v>
      </c>
      <c r="B32" s="23" t="s">
        <v>189</v>
      </c>
      <c r="C32" s="24">
        <f>+C33+C37</f>
        <v>48546500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>
      <c r="A33" s="25">
        <v>10101</v>
      </c>
      <c r="B33" s="26" t="s">
        <v>190</v>
      </c>
      <c r="C33" s="24">
        <v>48446500</v>
      </c>
      <c r="D33" s="7">
        <v>822762.83</v>
      </c>
      <c r="E33" s="7">
        <v>5009742.7</v>
      </c>
      <c r="F33" s="7">
        <v>2855596.32</v>
      </c>
      <c r="G33" s="7">
        <v>4626204.51</v>
      </c>
      <c r="H33" s="7">
        <v>3389984.02</v>
      </c>
      <c r="I33" s="7">
        <v>4746494.0199999996</v>
      </c>
      <c r="J33" s="7">
        <v>3739154.02</v>
      </c>
      <c r="K33" s="7">
        <v>3848714.5100000002</v>
      </c>
      <c r="L33" s="7">
        <v>6465496.1900000004</v>
      </c>
      <c r="M33" s="7">
        <v>1315504.1300000001</v>
      </c>
      <c r="N33" s="7">
        <v>4400070.0999999996</v>
      </c>
      <c r="O33" s="7">
        <v>5845419.2999999998</v>
      </c>
    </row>
    <row r="34" spans="1:15">
      <c r="A34" s="25">
        <v>10102</v>
      </c>
      <c r="B34" s="26" t="s">
        <v>191</v>
      </c>
      <c r="C34" s="24"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>
      <c r="A35" s="25">
        <v>10103</v>
      </c>
      <c r="B35" s="26" t="s">
        <v>192</v>
      </c>
      <c r="C35" s="24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25">
        <v>10104</v>
      </c>
      <c r="B36" s="26" t="s">
        <v>193</v>
      </c>
      <c r="C36" s="2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25">
        <v>10199</v>
      </c>
      <c r="B37" s="26" t="s">
        <v>194</v>
      </c>
      <c r="C37" s="24">
        <v>100000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>
        <v>82716</v>
      </c>
      <c r="O37" s="7"/>
    </row>
    <row r="38" spans="1:15">
      <c r="A38" s="28">
        <v>102</v>
      </c>
      <c r="B38" s="23" t="s">
        <v>195</v>
      </c>
      <c r="C38" s="24">
        <f>+C39+C40+C41+C42+C43</f>
        <v>133820500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>
      <c r="A39" s="25">
        <v>10201</v>
      </c>
      <c r="B39" s="26" t="s">
        <v>196</v>
      </c>
      <c r="C39" s="24">
        <v>23250000</v>
      </c>
      <c r="D39" s="7"/>
      <c r="E39" s="7">
        <v>985841</v>
      </c>
      <c r="F39" s="7">
        <v>2190617</v>
      </c>
      <c r="G39" s="7">
        <v>1259233</v>
      </c>
      <c r="H39" s="7">
        <v>794389</v>
      </c>
      <c r="I39" s="7"/>
      <c r="J39" s="7">
        <v>977569</v>
      </c>
      <c r="K39" s="7">
        <v>693140</v>
      </c>
      <c r="L39" s="7">
        <v>1406673</v>
      </c>
      <c r="M39" s="7">
        <v>871048</v>
      </c>
      <c r="N39" s="7"/>
      <c r="O39" s="7">
        <v>1576853</v>
      </c>
    </row>
    <row r="40" spans="1:15">
      <c r="A40" s="25">
        <v>10202</v>
      </c>
      <c r="B40" s="26" t="s">
        <v>197</v>
      </c>
      <c r="C40" s="24">
        <v>29380000</v>
      </c>
      <c r="D40" s="7">
        <v>1808055</v>
      </c>
      <c r="E40" s="7">
        <v>2689651.65</v>
      </c>
      <c r="F40" s="7">
        <v>2398075</v>
      </c>
      <c r="G40" s="7">
        <v>2178321.92</v>
      </c>
      <c r="H40" s="7">
        <v>1577507.04</v>
      </c>
      <c r="I40" s="7">
        <v>1758388.55</v>
      </c>
      <c r="J40" s="7">
        <v>1587908.53</v>
      </c>
      <c r="K40" s="7">
        <v>1362980.79</v>
      </c>
      <c r="L40" s="7">
        <v>1452748.5</v>
      </c>
      <c r="M40" s="7">
        <v>1266202.79</v>
      </c>
      <c r="N40" s="7">
        <v>1343826.79</v>
      </c>
      <c r="O40" s="7">
        <v>1117413.08</v>
      </c>
    </row>
    <row r="41" spans="1:15">
      <c r="A41" s="25">
        <v>10203</v>
      </c>
      <c r="B41" s="26" t="s">
        <v>198</v>
      </c>
      <c r="C41" s="24">
        <v>10735000</v>
      </c>
      <c r="D41" s="7"/>
      <c r="E41" s="7">
        <v>433300</v>
      </c>
      <c r="F41" s="7">
        <v>742839.4</v>
      </c>
      <c r="G41" s="7">
        <v>30312.25</v>
      </c>
      <c r="H41" s="7">
        <v>228706.35</v>
      </c>
      <c r="I41" s="7">
        <v>1797615.3</v>
      </c>
      <c r="J41" s="7">
        <v>710340.6</v>
      </c>
      <c r="K41" s="7"/>
      <c r="L41" s="7">
        <v>845115.7</v>
      </c>
      <c r="M41" s="7"/>
      <c r="N41" s="7">
        <v>2382864.9000000004</v>
      </c>
      <c r="O41" s="7">
        <v>1404415.55</v>
      </c>
    </row>
    <row r="42" spans="1:15">
      <c r="A42" s="25">
        <v>10204</v>
      </c>
      <c r="B42" s="26" t="s">
        <v>199</v>
      </c>
      <c r="C42" s="24">
        <v>67800000</v>
      </c>
      <c r="D42" s="7">
        <v>194572.58</v>
      </c>
      <c r="E42" s="7">
        <v>9264832.6500000004</v>
      </c>
      <c r="F42" s="7">
        <v>1071092.92</v>
      </c>
      <c r="G42" s="7">
        <v>8978063.3300000001</v>
      </c>
      <c r="H42" s="7">
        <v>2120796.7000000002</v>
      </c>
      <c r="I42" s="7">
        <v>8424187.1799999997</v>
      </c>
      <c r="J42" s="7">
        <v>7565418.3599999994</v>
      </c>
      <c r="K42" s="7">
        <v>1779689.85</v>
      </c>
      <c r="L42" s="7">
        <v>9126905.3100000005</v>
      </c>
      <c r="M42" s="7">
        <v>2572596.5999999996</v>
      </c>
      <c r="N42" s="7">
        <v>1914666.27</v>
      </c>
      <c r="O42" s="7">
        <v>15626161.43</v>
      </c>
    </row>
    <row r="43" spans="1:15">
      <c r="A43" s="25">
        <v>10299</v>
      </c>
      <c r="B43" s="26" t="s">
        <v>200</v>
      </c>
      <c r="C43" s="24">
        <v>2655500</v>
      </c>
      <c r="D43" s="7">
        <v>19672.330000000002</v>
      </c>
      <c r="E43" s="7">
        <v>406445.99</v>
      </c>
      <c r="F43" s="7">
        <v>61790.41</v>
      </c>
      <c r="G43" s="7">
        <v>87746.06</v>
      </c>
      <c r="H43" s="7">
        <v>18723.849999999999</v>
      </c>
      <c r="I43" s="7">
        <v>469706.05000000005</v>
      </c>
      <c r="J43" s="7">
        <v>17501.64</v>
      </c>
      <c r="K43" s="7">
        <v>405553.85</v>
      </c>
      <c r="L43" s="7">
        <v>16950</v>
      </c>
      <c r="M43" s="7">
        <v>52012.75</v>
      </c>
      <c r="N43" s="7">
        <v>68962.75</v>
      </c>
      <c r="O43" s="7">
        <v>489081.64</v>
      </c>
    </row>
    <row r="44" spans="1:15">
      <c r="A44" s="28">
        <v>103</v>
      </c>
      <c r="B44" s="23" t="s">
        <v>201</v>
      </c>
      <c r="C44" s="24">
        <f>+C45+C46+C47+C48+C49+C50</f>
        <v>28750000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25">
        <v>10301</v>
      </c>
      <c r="B45" s="26" t="s">
        <v>202</v>
      </c>
      <c r="C45" s="24">
        <v>6000000</v>
      </c>
      <c r="D45" s="7"/>
      <c r="E45" s="7"/>
      <c r="F45" s="7">
        <v>1421470.5</v>
      </c>
      <c r="G45" s="7"/>
      <c r="H45" s="7"/>
      <c r="I45" s="7"/>
      <c r="J45" s="7">
        <v>204796</v>
      </c>
      <c r="K45" s="7">
        <v>309029.8</v>
      </c>
      <c r="L45" s="7">
        <v>53898.400000000001</v>
      </c>
      <c r="M45" s="7">
        <v>64466.5</v>
      </c>
      <c r="N45" s="7"/>
      <c r="O45" s="7">
        <v>950218.37999999989</v>
      </c>
    </row>
    <row r="46" spans="1:15">
      <c r="A46" s="25">
        <v>10302</v>
      </c>
      <c r="B46" s="26" t="s">
        <v>203</v>
      </c>
      <c r="C46" s="24">
        <v>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25">
        <v>10303</v>
      </c>
      <c r="B47" s="26" t="s">
        <v>204</v>
      </c>
      <c r="C47" s="24">
        <v>4000000</v>
      </c>
      <c r="D47" s="7"/>
      <c r="E47" s="7">
        <v>10285</v>
      </c>
      <c r="F47" s="7"/>
      <c r="G47" s="7"/>
      <c r="H47" s="7">
        <v>3854</v>
      </c>
      <c r="I47" s="7"/>
      <c r="J47" s="7">
        <v>13850</v>
      </c>
      <c r="K47" s="7"/>
      <c r="L47" s="7"/>
      <c r="M47" s="7"/>
      <c r="N47" s="7"/>
      <c r="O47" s="7">
        <v>277070</v>
      </c>
    </row>
    <row r="48" spans="1:15">
      <c r="A48" s="25">
        <v>10304</v>
      </c>
      <c r="B48" s="26" t="s">
        <v>205</v>
      </c>
      <c r="C48" s="24">
        <v>250000</v>
      </c>
      <c r="D48" s="7"/>
      <c r="E48" s="7">
        <v>7000</v>
      </c>
      <c r="F48" s="7"/>
      <c r="G48" s="7">
        <v>1200</v>
      </c>
      <c r="H48" s="7">
        <v>11800</v>
      </c>
      <c r="I48" s="7"/>
      <c r="J48" s="7">
        <v>3308</v>
      </c>
      <c r="K48" s="7">
        <v>191806.2</v>
      </c>
      <c r="L48" s="7"/>
      <c r="M48" s="7"/>
      <c r="N48" s="7">
        <v>9558</v>
      </c>
      <c r="O48" s="7">
        <v>23506</v>
      </c>
    </row>
    <row r="49" spans="1:15">
      <c r="A49" s="25">
        <v>10306</v>
      </c>
      <c r="B49" s="26" t="s">
        <v>206</v>
      </c>
      <c r="C49" s="24">
        <v>3500000</v>
      </c>
      <c r="D49" s="7"/>
      <c r="E49" s="7">
        <v>481393.13</v>
      </c>
      <c r="F49" s="7"/>
      <c r="G49" s="7">
        <v>255849.91999999998</v>
      </c>
      <c r="H49" s="7">
        <v>305884.22000000003</v>
      </c>
      <c r="I49" s="7">
        <v>114753.76</v>
      </c>
      <c r="J49" s="7">
        <v>452432.11</v>
      </c>
      <c r="K49" s="7"/>
      <c r="L49" s="7">
        <v>740956.76</v>
      </c>
      <c r="M49" s="7"/>
      <c r="N49" s="7">
        <v>379851.76</v>
      </c>
      <c r="O49" s="7">
        <v>324107.46999999997</v>
      </c>
    </row>
    <row r="50" spans="1:15">
      <c r="A50" s="25">
        <v>10307</v>
      </c>
      <c r="B50" s="26" t="s">
        <v>207</v>
      </c>
      <c r="C50" s="24">
        <v>15000000</v>
      </c>
      <c r="D50" s="7"/>
      <c r="E50" s="7">
        <v>1233008.3399999999</v>
      </c>
      <c r="F50" s="7">
        <v>709015.36</v>
      </c>
      <c r="G50" s="7">
        <v>927233.94</v>
      </c>
      <c r="H50" s="7">
        <v>697684.49</v>
      </c>
      <c r="I50" s="7"/>
      <c r="J50" s="7">
        <v>1061473.6000000001</v>
      </c>
      <c r="K50" s="7">
        <v>1123399.43</v>
      </c>
      <c r="L50" s="7">
        <v>1867792.76</v>
      </c>
      <c r="M50" s="7"/>
      <c r="N50" s="7">
        <v>2222137.71</v>
      </c>
      <c r="O50" s="7">
        <v>2803360.92</v>
      </c>
    </row>
    <row r="51" spans="1:15">
      <c r="A51" s="28">
        <v>104</v>
      </c>
      <c r="B51" s="23" t="s">
        <v>208</v>
      </c>
      <c r="C51" s="24">
        <f>+C52+C53+C54+C55+C56+C57+C58</f>
        <v>146920000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>
      <c r="A52" s="25">
        <v>10401</v>
      </c>
      <c r="B52" s="26" t="s">
        <v>209</v>
      </c>
      <c r="C52" s="24">
        <v>200000</v>
      </c>
      <c r="D52" s="7"/>
      <c r="E52" s="7">
        <v>2000</v>
      </c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>
      <c r="A53" s="25">
        <v>10402</v>
      </c>
      <c r="B53" s="26" t="s">
        <v>63</v>
      </c>
      <c r="C53" s="24">
        <v>2600000</v>
      </c>
      <c r="D53" s="7"/>
      <c r="E53" s="7"/>
      <c r="F53" s="7"/>
      <c r="G53" s="7"/>
      <c r="H53" s="7"/>
      <c r="I53" s="7"/>
      <c r="J53" s="7"/>
      <c r="K53" s="7"/>
      <c r="L53" s="7"/>
      <c r="M53" s="7">
        <v>18500</v>
      </c>
      <c r="N53" s="7"/>
      <c r="O53" s="7"/>
    </row>
    <row r="54" spans="1:15">
      <c r="A54" s="25">
        <v>10403</v>
      </c>
      <c r="B54" s="26" t="s">
        <v>210</v>
      </c>
      <c r="C54" s="24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>
      <c r="A55" s="25">
        <v>10404</v>
      </c>
      <c r="B55" s="26" t="s">
        <v>211</v>
      </c>
      <c r="C55" s="24">
        <v>4600000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>
        <v>4367249.9700000007</v>
      </c>
    </row>
    <row r="56" spans="1:15">
      <c r="A56" s="25">
        <v>10405</v>
      </c>
      <c r="B56" s="26" t="s">
        <v>212</v>
      </c>
      <c r="C56" s="24">
        <v>0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>
      <c r="A57" s="25">
        <v>10406</v>
      </c>
      <c r="B57" s="26" t="s">
        <v>213</v>
      </c>
      <c r="C57" s="24">
        <v>135000000</v>
      </c>
      <c r="D57" s="7"/>
      <c r="E57" s="7">
        <v>1151831.98</v>
      </c>
      <c r="F57" s="7">
        <v>13289847.950000001</v>
      </c>
      <c r="G57" s="7">
        <v>13601612.1</v>
      </c>
      <c r="H57" s="7">
        <v>845825.08</v>
      </c>
      <c r="I57" s="7">
        <v>16969357.190000001</v>
      </c>
      <c r="J57" s="7">
        <v>700053.03</v>
      </c>
      <c r="K57" s="7">
        <v>13943119.57</v>
      </c>
      <c r="L57" s="7">
        <v>17560720.8149</v>
      </c>
      <c r="M57" s="7">
        <v>625645.34</v>
      </c>
      <c r="N57" s="7">
        <v>12599219.189999999</v>
      </c>
      <c r="O57" s="7">
        <v>49869603.610000014</v>
      </c>
    </row>
    <row r="58" spans="1:15">
      <c r="A58" s="25">
        <v>10499</v>
      </c>
      <c r="B58" s="26" t="s">
        <v>214</v>
      </c>
      <c r="C58" s="24">
        <v>4520000</v>
      </c>
      <c r="D58" s="7"/>
      <c r="E58" s="7">
        <v>35927.35</v>
      </c>
      <c r="F58" s="7">
        <v>543898.30000000005</v>
      </c>
      <c r="G58" s="7">
        <v>678000</v>
      </c>
      <c r="H58" s="7">
        <v>15927.35</v>
      </c>
      <c r="I58" s="7">
        <v>452000</v>
      </c>
      <c r="J58" s="7">
        <v>139636.4</v>
      </c>
      <c r="K58" s="7">
        <v>388361.72</v>
      </c>
      <c r="L58" s="7">
        <v>452000</v>
      </c>
      <c r="M58" s="7">
        <v>543898.32999999996</v>
      </c>
      <c r="N58" s="7"/>
      <c r="O58" s="7">
        <v>1440397.0299999998</v>
      </c>
    </row>
    <row r="59" spans="1:15">
      <c r="A59" s="28">
        <v>105</v>
      </c>
      <c r="B59" s="23" t="s">
        <v>215</v>
      </c>
      <c r="C59" s="24">
        <f>+C60+C61+C62+C63</f>
        <v>25750000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>
      <c r="A60" s="25">
        <v>10501</v>
      </c>
      <c r="B60" s="26" t="s">
        <v>216</v>
      </c>
      <c r="C60" s="24">
        <v>2000000</v>
      </c>
      <c r="D60" s="7"/>
      <c r="E60" s="7">
        <v>113012</v>
      </c>
      <c r="F60" s="7"/>
      <c r="G60" s="7">
        <v>157145</v>
      </c>
      <c r="H60" s="7">
        <v>50000</v>
      </c>
      <c r="I60" s="7"/>
      <c r="J60" s="7">
        <v>100000</v>
      </c>
      <c r="K60" s="7"/>
      <c r="L60" s="7"/>
      <c r="M60" s="7">
        <v>50000</v>
      </c>
      <c r="N60" s="7">
        <v>100000</v>
      </c>
      <c r="O60" s="7">
        <v>106000</v>
      </c>
    </row>
    <row r="61" spans="1:15">
      <c r="A61" s="25">
        <v>10502</v>
      </c>
      <c r="B61" s="26" t="s">
        <v>217</v>
      </c>
      <c r="C61" s="24">
        <v>20000000</v>
      </c>
      <c r="D61" s="7">
        <v>8000</v>
      </c>
      <c r="E61" s="7">
        <v>1300399.99</v>
      </c>
      <c r="F61" s="7">
        <v>280100</v>
      </c>
      <c r="G61" s="7">
        <v>1846600</v>
      </c>
      <c r="H61" s="7">
        <v>78800</v>
      </c>
      <c r="I61" s="7"/>
      <c r="J61" s="7">
        <v>53500</v>
      </c>
      <c r="K61" s="7">
        <v>157600</v>
      </c>
      <c r="L61" s="7">
        <v>145600</v>
      </c>
      <c r="M61" s="7">
        <v>141500</v>
      </c>
      <c r="N61" s="7">
        <v>248600</v>
      </c>
      <c r="O61" s="7">
        <v>2076990</v>
      </c>
    </row>
    <row r="62" spans="1:15">
      <c r="A62" s="25">
        <v>10503</v>
      </c>
      <c r="B62" s="26" t="s">
        <v>218</v>
      </c>
      <c r="C62" s="24">
        <v>1250000</v>
      </c>
      <c r="D62" s="9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>
      <c r="A63" s="25">
        <v>10504</v>
      </c>
      <c r="B63" s="26" t="s">
        <v>219</v>
      </c>
      <c r="C63" s="24">
        <v>2500000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>
      <c r="A64" s="28">
        <v>106</v>
      </c>
      <c r="B64" s="23" t="s">
        <v>220</v>
      </c>
      <c r="C64" s="24">
        <f>+C65</f>
        <v>49500000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>
      <c r="A65" s="25">
        <v>10601</v>
      </c>
      <c r="B65" s="26" t="s">
        <v>221</v>
      </c>
      <c r="C65" s="24">
        <v>49500000</v>
      </c>
      <c r="D65" s="7">
        <v>10585863</v>
      </c>
      <c r="E65" s="7">
        <v>12724294</v>
      </c>
      <c r="F65" s="7"/>
      <c r="G65" s="7"/>
      <c r="H65" s="7"/>
      <c r="I65" s="7">
        <v>5445016</v>
      </c>
      <c r="J65" s="7"/>
      <c r="K65" s="7"/>
      <c r="L65" s="7">
        <v>10585824</v>
      </c>
      <c r="M65" s="7"/>
      <c r="N65" s="7"/>
      <c r="O65" s="7"/>
    </row>
    <row r="66" spans="1:15">
      <c r="A66" s="28">
        <v>107</v>
      </c>
      <c r="B66" s="23" t="s">
        <v>222</v>
      </c>
      <c r="C66" s="24">
        <f>+C67+C68+C69</f>
        <v>9650000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>
      <c r="A67" s="25">
        <v>10701</v>
      </c>
      <c r="B67" s="26" t="s">
        <v>223</v>
      </c>
      <c r="C67" s="24">
        <v>4950000</v>
      </c>
      <c r="D67" s="7"/>
      <c r="E67" s="7">
        <v>142634.76</v>
      </c>
      <c r="F67" s="7"/>
      <c r="G67" s="7">
        <v>211270</v>
      </c>
      <c r="H67" s="7"/>
      <c r="I67" s="7"/>
      <c r="J67" s="7"/>
      <c r="K67" s="7"/>
      <c r="L67" s="7">
        <v>278460</v>
      </c>
      <c r="M67" s="7"/>
      <c r="N67" s="7"/>
      <c r="O67" s="7"/>
    </row>
    <row r="68" spans="1:15">
      <c r="A68" s="25">
        <v>10702</v>
      </c>
      <c r="B68" s="26" t="s">
        <v>224</v>
      </c>
      <c r="C68" s="24">
        <v>4500000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>
        <v>747584</v>
      </c>
    </row>
    <row r="69" spans="1:15">
      <c r="A69" s="25">
        <v>10703</v>
      </c>
      <c r="B69" s="26" t="s">
        <v>225</v>
      </c>
      <c r="C69" s="24">
        <v>200000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>
      <c r="A70" s="28">
        <v>108</v>
      </c>
      <c r="B70" s="23" t="s">
        <v>226</v>
      </c>
      <c r="C70" s="24">
        <f>+C71+C72+C73+C74+C75+C76+C77</f>
        <v>40930000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>
      <c r="A71" s="25">
        <v>10801</v>
      </c>
      <c r="B71" s="26" t="s">
        <v>227</v>
      </c>
      <c r="C71" s="24">
        <v>15000000</v>
      </c>
      <c r="D71" s="7"/>
      <c r="E71" s="7"/>
      <c r="F71" s="7"/>
      <c r="G71" s="7"/>
      <c r="H71" s="7"/>
      <c r="I71" s="7"/>
      <c r="J71" s="7"/>
      <c r="K71" s="7"/>
      <c r="L71" s="7"/>
      <c r="M71" s="7">
        <v>325000</v>
      </c>
      <c r="N71" s="7">
        <v>9043265.2799999993</v>
      </c>
      <c r="O71" s="7">
        <v>2396019.58</v>
      </c>
    </row>
    <row r="72" spans="1:15">
      <c r="A72" s="25">
        <v>10804</v>
      </c>
      <c r="B72" s="26" t="s">
        <v>228</v>
      </c>
      <c r="C72" s="24">
        <v>8000000</v>
      </c>
      <c r="D72" s="7"/>
      <c r="E72" s="7"/>
      <c r="F72" s="7"/>
      <c r="G72" s="7"/>
      <c r="H72" s="7">
        <v>1127343.6000000001</v>
      </c>
      <c r="I72" s="7">
        <v>69998.98</v>
      </c>
      <c r="J72" s="7">
        <v>395500</v>
      </c>
      <c r="K72" s="7">
        <v>266962.5</v>
      </c>
      <c r="L72" s="7">
        <v>557937.5</v>
      </c>
      <c r="M72" s="7">
        <v>95158.88</v>
      </c>
      <c r="N72" s="7">
        <v>1220403.81</v>
      </c>
      <c r="O72" s="7">
        <v>2760505.8200000003</v>
      </c>
    </row>
    <row r="73" spans="1:15">
      <c r="A73" s="25">
        <v>10805</v>
      </c>
      <c r="B73" s="26" t="s">
        <v>229</v>
      </c>
      <c r="C73" s="24">
        <v>9000000</v>
      </c>
      <c r="D73" s="7"/>
      <c r="E73" s="7">
        <v>226931.5</v>
      </c>
      <c r="F73" s="7">
        <v>415385</v>
      </c>
      <c r="G73" s="7">
        <v>748201.25</v>
      </c>
      <c r="H73" s="7">
        <v>14612.82</v>
      </c>
      <c r="I73" s="7">
        <v>486182.5</v>
      </c>
      <c r="J73" s="7">
        <v>159928.4</v>
      </c>
      <c r="K73" s="7">
        <v>285381.5</v>
      </c>
      <c r="L73" s="7">
        <v>288376</v>
      </c>
      <c r="M73" s="7">
        <v>765957.80999999994</v>
      </c>
      <c r="N73" s="7">
        <v>95338.950000000012</v>
      </c>
      <c r="O73" s="7">
        <v>1129940.81</v>
      </c>
    </row>
    <row r="74" spans="1:15">
      <c r="A74" s="25">
        <v>10806</v>
      </c>
      <c r="B74" s="26" t="s">
        <v>230</v>
      </c>
      <c r="C74" s="24">
        <v>500000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>
      <c r="A75" s="25">
        <v>10807</v>
      </c>
      <c r="B75" s="26" t="s">
        <v>231</v>
      </c>
      <c r="C75" s="24">
        <v>6780000</v>
      </c>
      <c r="D75" s="7"/>
      <c r="E75" s="7"/>
      <c r="F75" s="7">
        <v>158200</v>
      </c>
      <c r="G75" s="7"/>
      <c r="H75" s="7"/>
      <c r="I75" s="7">
        <v>107728.95</v>
      </c>
      <c r="J75" s="7">
        <v>806333.75</v>
      </c>
      <c r="K75" s="7"/>
      <c r="L75" s="7"/>
      <c r="M75" s="7"/>
      <c r="N75" s="7">
        <v>346001.03</v>
      </c>
      <c r="O75" s="7">
        <v>2298875.39</v>
      </c>
    </row>
    <row r="76" spans="1:15">
      <c r="A76" s="25">
        <v>10808</v>
      </c>
      <c r="B76" s="26" t="s">
        <v>232</v>
      </c>
      <c r="C76" s="24">
        <v>1500000</v>
      </c>
      <c r="D76" s="7"/>
      <c r="E76" s="7">
        <v>25000</v>
      </c>
      <c r="F76" s="7"/>
      <c r="G76" s="7"/>
      <c r="H76" s="7"/>
      <c r="I76" s="7"/>
      <c r="J76" s="7">
        <v>400709.3</v>
      </c>
      <c r="K76" s="7">
        <v>39945.050000000003</v>
      </c>
      <c r="L76" s="7">
        <v>384200</v>
      </c>
      <c r="M76" s="7"/>
      <c r="N76" s="7"/>
      <c r="O76" s="7">
        <v>394633.03</v>
      </c>
    </row>
    <row r="77" spans="1:15">
      <c r="A77" s="25">
        <v>10899</v>
      </c>
      <c r="B77" s="26" t="s">
        <v>233</v>
      </c>
      <c r="C77" s="24">
        <v>150000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>
        <v>47460</v>
      </c>
    </row>
    <row r="78" spans="1:15">
      <c r="A78" s="28">
        <v>109</v>
      </c>
      <c r="B78" s="23" t="s">
        <v>234</v>
      </c>
      <c r="C78" s="24">
        <f>+C79</f>
        <v>600000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>
      <c r="A79" s="25">
        <v>10999</v>
      </c>
      <c r="B79" s="26" t="s">
        <v>235</v>
      </c>
      <c r="C79" s="24">
        <v>600000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>
        <v>497941</v>
      </c>
    </row>
    <row r="80" spans="1:15">
      <c r="A80" s="28">
        <v>199</v>
      </c>
      <c r="B80" s="23" t="s">
        <v>236</v>
      </c>
      <c r="C80" s="24">
        <f>+C81</f>
        <v>500000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>
      <c r="A81" s="25">
        <v>19905</v>
      </c>
      <c r="B81" s="26" t="s">
        <v>237</v>
      </c>
      <c r="C81" s="24">
        <v>500000</v>
      </c>
      <c r="D81" s="7"/>
      <c r="E81" s="7"/>
      <c r="F81" s="7"/>
      <c r="G81" s="7"/>
      <c r="H81" s="7">
        <v>150000</v>
      </c>
      <c r="I81" s="7"/>
      <c r="J81" s="7"/>
      <c r="K81" s="7"/>
      <c r="L81" s="7"/>
      <c r="M81" s="7"/>
      <c r="N81" s="7"/>
      <c r="O81" s="7">
        <v>150000</v>
      </c>
    </row>
    <row r="82" spans="1:15">
      <c r="A82" s="25">
        <v>19902</v>
      </c>
      <c r="B82" s="26" t="s">
        <v>238</v>
      </c>
      <c r="C82" s="24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>
      <c r="A83" s="25">
        <v>19999</v>
      </c>
      <c r="B83" s="26" t="s">
        <v>239</v>
      </c>
      <c r="C83" s="24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>
      <c r="A84" s="25"/>
      <c r="B84" s="26"/>
      <c r="C84" s="26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>
      <c r="A85" s="25"/>
      <c r="B85" s="26"/>
      <c r="C85" s="2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>
      <c r="A86" s="25"/>
      <c r="B86" s="26"/>
      <c r="C86" s="2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>
      <c r="A87" s="19" t="s">
        <v>240</v>
      </c>
      <c r="B87" s="20" t="s">
        <v>241</v>
      </c>
      <c r="C87" s="21">
        <f>+C88+C95+C99+C107+C110</f>
        <v>45722000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>
      <c r="A88" s="28">
        <v>201</v>
      </c>
      <c r="B88" s="23" t="s">
        <v>242</v>
      </c>
      <c r="C88" s="24">
        <f>+C89+C90+C91+C92</f>
        <v>22500000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>
      <c r="A89" s="25">
        <v>20101</v>
      </c>
      <c r="B89" s="26" t="s">
        <v>243</v>
      </c>
      <c r="C89" s="24">
        <v>10100000</v>
      </c>
      <c r="D89" s="7"/>
      <c r="E89" s="7">
        <v>7345.23</v>
      </c>
      <c r="F89" s="7"/>
      <c r="G89" s="7">
        <v>840</v>
      </c>
      <c r="H89" s="7"/>
      <c r="I89" s="7"/>
      <c r="J89" s="7"/>
      <c r="K89" s="7"/>
      <c r="L89" s="7"/>
      <c r="M89" s="7">
        <v>22800.03</v>
      </c>
      <c r="N89" s="7">
        <v>7000000</v>
      </c>
      <c r="O89" s="7">
        <v>2265451.36</v>
      </c>
    </row>
    <row r="90" spans="1:15">
      <c r="A90" s="25">
        <v>20102</v>
      </c>
      <c r="B90" s="26" t="s">
        <v>244</v>
      </c>
      <c r="C90" s="24">
        <v>2300000</v>
      </c>
      <c r="D90" s="7"/>
      <c r="E90" s="7"/>
      <c r="F90" s="7"/>
      <c r="G90" s="7">
        <v>57490</v>
      </c>
      <c r="H90" s="7">
        <v>120680</v>
      </c>
      <c r="I90" s="7">
        <v>239445</v>
      </c>
      <c r="J90" s="7">
        <v>696446.91999999993</v>
      </c>
      <c r="K90" s="7">
        <v>111806.32</v>
      </c>
      <c r="L90" s="7"/>
      <c r="M90" s="7"/>
      <c r="N90" s="7">
        <v>58344</v>
      </c>
      <c r="O90" s="7">
        <v>456236.65</v>
      </c>
    </row>
    <row r="91" spans="1:15">
      <c r="A91" s="25">
        <v>20104</v>
      </c>
      <c r="B91" s="26" t="s">
        <v>245</v>
      </c>
      <c r="C91" s="24">
        <v>10000000</v>
      </c>
      <c r="D91" s="7"/>
      <c r="E91" s="7">
        <v>34415</v>
      </c>
      <c r="F91" s="7"/>
      <c r="G91" s="7">
        <v>30305</v>
      </c>
      <c r="H91" s="7">
        <v>94451.37</v>
      </c>
      <c r="I91" s="7"/>
      <c r="J91" s="7">
        <v>69767.38</v>
      </c>
      <c r="K91" s="7"/>
      <c r="L91" s="7"/>
      <c r="M91" s="7">
        <v>24300</v>
      </c>
      <c r="N91" s="7">
        <v>2543519.87</v>
      </c>
      <c r="O91" s="7">
        <v>3715531.7800000003</v>
      </c>
    </row>
    <row r="92" spans="1:15">
      <c r="A92" s="25">
        <v>20199</v>
      </c>
      <c r="B92" s="26" t="s">
        <v>246</v>
      </c>
      <c r="C92" s="24">
        <v>100000</v>
      </c>
      <c r="D92" s="7"/>
      <c r="E92" s="7">
        <v>7550</v>
      </c>
      <c r="F92" s="7"/>
      <c r="G92" s="7">
        <v>3640</v>
      </c>
      <c r="H92" s="7"/>
      <c r="I92" s="7"/>
      <c r="J92" s="7">
        <v>11600</v>
      </c>
      <c r="K92" s="7"/>
      <c r="L92" s="7"/>
      <c r="M92" s="7"/>
      <c r="N92" s="7">
        <v>10250</v>
      </c>
      <c r="O92" s="7"/>
    </row>
    <row r="93" spans="1:15">
      <c r="A93" s="25"/>
      <c r="B93" s="26"/>
      <c r="C93" s="24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>
      <c r="A94" s="25"/>
      <c r="B94" s="26"/>
      <c r="C94" s="2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>
      <c r="A95" s="28">
        <v>202</v>
      </c>
      <c r="B95" s="23" t="s">
        <v>247</v>
      </c>
      <c r="C95" s="24">
        <f>+C96+C97+C98</f>
        <v>2000000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>
      <c r="A96" s="25">
        <v>20201</v>
      </c>
      <c r="B96" s="26" t="s">
        <v>248</v>
      </c>
      <c r="C96" s="24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>
      <c r="A97" s="25">
        <v>20202</v>
      </c>
      <c r="B97" s="26" t="s">
        <v>249</v>
      </c>
      <c r="C97" s="24">
        <v>0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>
      <c r="A98" s="25">
        <v>20203</v>
      </c>
      <c r="B98" s="26" t="s">
        <v>250</v>
      </c>
      <c r="C98" s="24">
        <v>2000000</v>
      </c>
      <c r="D98" s="7"/>
      <c r="E98" s="7">
        <v>51068.5</v>
      </c>
      <c r="F98" s="7"/>
      <c r="G98" s="7">
        <v>173588.80000000002</v>
      </c>
      <c r="H98" s="7"/>
      <c r="I98" s="7">
        <v>44070</v>
      </c>
      <c r="J98" s="7">
        <v>8200</v>
      </c>
      <c r="K98" s="7"/>
      <c r="L98" s="7"/>
      <c r="M98" s="7">
        <v>18570</v>
      </c>
      <c r="N98" s="7">
        <v>58785</v>
      </c>
      <c r="O98" s="7">
        <v>229251.76</v>
      </c>
    </row>
    <row r="99" spans="1:15">
      <c r="A99" s="28">
        <v>203</v>
      </c>
      <c r="B99" s="23" t="s">
        <v>251</v>
      </c>
      <c r="C99" s="24">
        <f>+C100+C101+C102+C103+C104+C105+C106</f>
        <v>3750000</v>
      </c>
      <c r="D99" s="7"/>
      <c r="E99" s="7"/>
      <c r="F99" s="7"/>
      <c r="G99" s="7"/>
      <c r="H99" s="9"/>
      <c r="I99" s="7"/>
      <c r="J99" s="7"/>
      <c r="K99" s="7"/>
      <c r="L99" s="7"/>
      <c r="M99" s="7"/>
      <c r="N99" s="7"/>
      <c r="O99" s="7"/>
    </row>
    <row r="100" spans="1:15">
      <c r="A100" s="25">
        <v>20301</v>
      </c>
      <c r="B100" s="26" t="s">
        <v>252</v>
      </c>
      <c r="C100" s="24">
        <v>100000</v>
      </c>
      <c r="D100" s="7"/>
      <c r="E100" s="7">
        <v>13324</v>
      </c>
      <c r="F100" s="7"/>
      <c r="G100" s="7">
        <v>17863</v>
      </c>
      <c r="H100" s="7">
        <v>5900</v>
      </c>
      <c r="I100" s="7"/>
      <c r="J100" s="7"/>
      <c r="K100" s="7"/>
      <c r="L100" s="7"/>
      <c r="M100" s="7">
        <v>31700</v>
      </c>
      <c r="N100" s="7"/>
      <c r="O100" s="7">
        <v>8500</v>
      </c>
    </row>
    <row r="101" spans="1:15">
      <c r="A101" s="25">
        <v>20302</v>
      </c>
      <c r="B101" s="26" t="s">
        <v>253</v>
      </c>
      <c r="C101" s="24">
        <v>50000</v>
      </c>
      <c r="D101" s="7"/>
      <c r="E101" s="7"/>
      <c r="F101" s="7"/>
      <c r="G101" s="7"/>
      <c r="H101" s="7"/>
      <c r="I101" s="7"/>
      <c r="J101" s="7"/>
      <c r="K101" s="7"/>
      <c r="L101" s="7"/>
      <c r="M101" s="7">
        <v>7800</v>
      </c>
      <c r="N101" s="7"/>
      <c r="O101" s="7">
        <v>9200</v>
      </c>
    </row>
    <row r="102" spans="1:15">
      <c r="A102" s="25">
        <v>20303</v>
      </c>
      <c r="B102" s="26" t="s">
        <v>254</v>
      </c>
      <c r="C102" s="24">
        <v>50000</v>
      </c>
      <c r="D102" s="7"/>
      <c r="E102" s="7">
        <v>43911.5</v>
      </c>
      <c r="F102" s="7"/>
      <c r="G102" s="7"/>
      <c r="H102" s="7"/>
      <c r="I102" s="7"/>
      <c r="J102" s="7"/>
      <c r="K102" s="7"/>
      <c r="L102" s="7"/>
      <c r="M102" s="7">
        <v>3695</v>
      </c>
      <c r="N102" s="7"/>
      <c r="O102" s="7">
        <v>0</v>
      </c>
    </row>
    <row r="103" spans="1:15">
      <c r="A103" s="25">
        <v>20304</v>
      </c>
      <c r="B103" s="26" t="s">
        <v>255</v>
      </c>
      <c r="C103" s="24">
        <v>1000000</v>
      </c>
      <c r="D103" s="7"/>
      <c r="E103" s="7">
        <v>44908.4</v>
      </c>
      <c r="F103" s="7"/>
      <c r="G103" s="7">
        <v>188250</v>
      </c>
      <c r="H103" s="7">
        <v>26986.91</v>
      </c>
      <c r="I103" s="7"/>
      <c r="J103" s="7"/>
      <c r="K103" s="7"/>
      <c r="L103" s="7"/>
      <c r="M103" s="7">
        <v>194599.97999999998</v>
      </c>
      <c r="N103" s="7"/>
      <c r="O103" s="7">
        <v>462117.33999999997</v>
      </c>
    </row>
    <row r="104" spans="1:15">
      <c r="A104" s="25">
        <v>20305</v>
      </c>
      <c r="B104" s="26" t="s">
        <v>256</v>
      </c>
      <c r="C104" s="24">
        <v>50000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>
      <c r="A105" s="25">
        <v>20306</v>
      </c>
      <c r="B105" s="26" t="s">
        <v>257</v>
      </c>
      <c r="C105" s="24">
        <v>1900000</v>
      </c>
      <c r="D105" s="7"/>
      <c r="E105" s="7">
        <v>8322</v>
      </c>
      <c r="F105" s="7"/>
      <c r="G105" s="7">
        <v>10380</v>
      </c>
      <c r="H105" s="7">
        <v>37110</v>
      </c>
      <c r="I105" s="7"/>
      <c r="J105" s="7"/>
      <c r="K105" s="7"/>
      <c r="L105" s="7"/>
      <c r="M105" s="7">
        <v>1362771.64</v>
      </c>
      <c r="N105" s="7">
        <v>81030.83</v>
      </c>
      <c r="O105" s="7">
        <v>461460.8</v>
      </c>
    </row>
    <row r="106" spans="1:15">
      <c r="A106" s="25">
        <v>20399</v>
      </c>
      <c r="B106" s="26" t="s">
        <v>258</v>
      </c>
      <c r="C106" s="24">
        <v>600000</v>
      </c>
      <c r="D106" s="7"/>
      <c r="E106" s="7">
        <v>13600</v>
      </c>
      <c r="F106" s="7"/>
      <c r="G106" s="7"/>
      <c r="H106" s="7">
        <v>24840</v>
      </c>
      <c r="I106" s="7"/>
      <c r="J106" s="7"/>
      <c r="K106" s="7"/>
      <c r="L106" s="7">
        <v>304226.51</v>
      </c>
      <c r="M106" s="7"/>
      <c r="N106" s="7"/>
      <c r="O106" s="7">
        <v>41500</v>
      </c>
    </row>
    <row r="107" spans="1:15">
      <c r="A107" s="28">
        <v>204</v>
      </c>
      <c r="B107" s="23" t="s">
        <v>259</v>
      </c>
      <c r="C107" s="24">
        <f>+C108+C109</f>
        <v>2497000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>
      <c r="A108" s="25">
        <v>20401</v>
      </c>
      <c r="B108" s="26" t="s">
        <v>260</v>
      </c>
      <c r="C108" s="24">
        <v>497000</v>
      </c>
      <c r="D108" s="7"/>
      <c r="E108" s="7"/>
      <c r="F108" s="7"/>
      <c r="G108" s="7"/>
      <c r="H108" s="7">
        <v>5400</v>
      </c>
      <c r="I108" s="7"/>
      <c r="J108" s="7"/>
      <c r="K108" s="7"/>
      <c r="L108" s="7"/>
      <c r="M108" s="7">
        <v>28050</v>
      </c>
      <c r="N108" s="7">
        <v>1179.99</v>
      </c>
      <c r="O108" s="7">
        <v>202035</v>
      </c>
    </row>
    <row r="109" spans="1:15">
      <c r="A109" s="25">
        <v>20402</v>
      </c>
      <c r="B109" s="26" t="s">
        <v>261</v>
      </c>
      <c r="C109" s="24">
        <v>2000000</v>
      </c>
      <c r="D109" s="7"/>
      <c r="E109" s="7">
        <v>259445.66999999998</v>
      </c>
      <c r="F109" s="7"/>
      <c r="G109" s="7"/>
      <c r="H109" s="7">
        <v>32600.5</v>
      </c>
      <c r="I109" s="7"/>
      <c r="J109" s="7"/>
      <c r="K109" s="7"/>
      <c r="L109" s="7"/>
      <c r="M109" s="7">
        <v>219641.54</v>
      </c>
      <c r="N109" s="7"/>
      <c r="O109" s="7">
        <v>1123724.8499999999</v>
      </c>
    </row>
    <row r="110" spans="1:15">
      <c r="A110" s="28">
        <v>299</v>
      </c>
      <c r="B110" s="23" t="s">
        <v>262</v>
      </c>
      <c r="C110" s="24">
        <f>+C111+C112+C113+C114+C115+C116+C117+C118</f>
        <v>14975000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>
      <c r="A111" s="25">
        <v>29901</v>
      </c>
      <c r="B111" s="26" t="s">
        <v>263</v>
      </c>
      <c r="C111" s="24">
        <v>2000000</v>
      </c>
      <c r="D111" s="7"/>
      <c r="E111" s="7">
        <v>41141.880000000005</v>
      </c>
      <c r="F111" s="7"/>
      <c r="G111" s="7">
        <v>32316.74</v>
      </c>
      <c r="H111" s="7">
        <v>10499.99</v>
      </c>
      <c r="I111" s="7"/>
      <c r="J111" s="7">
        <v>28450</v>
      </c>
      <c r="K111" s="7"/>
      <c r="L111" s="7"/>
      <c r="M111" s="7"/>
      <c r="N111" s="7"/>
      <c r="O111" s="7">
        <v>891239.76</v>
      </c>
    </row>
    <row r="112" spans="1:15">
      <c r="A112" s="25">
        <v>29902</v>
      </c>
      <c r="B112" s="26" t="s">
        <v>264</v>
      </c>
      <c r="C112" s="24">
        <v>875000</v>
      </c>
      <c r="D112" s="7"/>
      <c r="E112" s="7"/>
      <c r="F112" s="7"/>
      <c r="G112" s="7"/>
      <c r="H112" s="7"/>
      <c r="I112" s="7"/>
      <c r="J112" s="7"/>
      <c r="K112" s="7">
        <v>148282.84</v>
      </c>
      <c r="L112" s="7">
        <v>161194.5</v>
      </c>
      <c r="M112" s="7">
        <v>255111.45</v>
      </c>
      <c r="N112" s="7">
        <v>57420</v>
      </c>
      <c r="O112" s="7">
        <v>0</v>
      </c>
    </row>
    <row r="113" spans="1:15">
      <c r="A113" s="25">
        <v>29903</v>
      </c>
      <c r="B113" s="26" t="s">
        <v>265</v>
      </c>
      <c r="C113" s="24">
        <v>8000000</v>
      </c>
      <c r="D113" s="7"/>
      <c r="E113" s="7">
        <v>2700</v>
      </c>
      <c r="F113" s="7"/>
      <c r="G113" s="7">
        <v>981.54</v>
      </c>
      <c r="H113" s="7">
        <v>1004274.71</v>
      </c>
      <c r="I113" s="7"/>
      <c r="J113" s="7">
        <v>842482.8</v>
      </c>
      <c r="K113" s="7">
        <v>560558.9</v>
      </c>
      <c r="L113" s="7">
        <v>388170.02</v>
      </c>
      <c r="M113" s="7">
        <v>950882.5</v>
      </c>
      <c r="N113" s="7">
        <v>871250</v>
      </c>
      <c r="O113" s="7">
        <v>2501199.2599999998</v>
      </c>
    </row>
    <row r="114" spans="1:15">
      <c r="A114" s="25">
        <v>29904</v>
      </c>
      <c r="B114" s="26" t="s">
        <v>266</v>
      </c>
      <c r="C114" s="24">
        <v>1000000</v>
      </c>
      <c r="D114" s="7"/>
      <c r="E114" s="7">
        <v>139345.56</v>
      </c>
      <c r="F114" s="7"/>
      <c r="G114" s="7"/>
      <c r="H114" s="7"/>
      <c r="I114" s="7"/>
      <c r="J114" s="7"/>
      <c r="K114" s="7">
        <v>296625</v>
      </c>
      <c r="L114" s="7"/>
      <c r="M114" s="7">
        <v>6995</v>
      </c>
      <c r="N114" s="7">
        <v>291140.5</v>
      </c>
      <c r="O114" s="7">
        <v>863264.16</v>
      </c>
    </row>
    <row r="115" spans="1:15">
      <c r="A115" s="25">
        <v>29905</v>
      </c>
      <c r="B115" s="26" t="s">
        <v>267</v>
      </c>
      <c r="C115" s="24">
        <v>2000000</v>
      </c>
      <c r="D115" s="7"/>
      <c r="E115" s="7">
        <v>8830</v>
      </c>
      <c r="F115" s="7"/>
      <c r="G115" s="7">
        <v>110628.09</v>
      </c>
      <c r="H115" s="7">
        <v>527310.96</v>
      </c>
      <c r="I115" s="7"/>
      <c r="J115" s="7">
        <v>19950</v>
      </c>
      <c r="K115" s="7">
        <v>508500</v>
      </c>
      <c r="L115" s="7"/>
      <c r="M115" s="7">
        <v>659010</v>
      </c>
      <c r="N115" s="7"/>
      <c r="O115" s="7">
        <v>86160</v>
      </c>
    </row>
    <row r="116" spans="1:15">
      <c r="A116" s="25">
        <v>29906</v>
      </c>
      <c r="B116" s="26" t="s">
        <v>268</v>
      </c>
      <c r="C116" s="24">
        <v>500000</v>
      </c>
      <c r="D116" s="7"/>
      <c r="E116" s="7"/>
      <c r="F116" s="7"/>
      <c r="G116" s="7"/>
      <c r="H116" s="7"/>
      <c r="I116" s="7"/>
      <c r="J116" s="7"/>
      <c r="K116" s="7"/>
      <c r="L116" s="7"/>
      <c r="M116" s="7">
        <v>42101.65</v>
      </c>
      <c r="N116" s="7">
        <v>240282.2</v>
      </c>
      <c r="O116" s="7">
        <v>176250.74</v>
      </c>
    </row>
    <row r="117" spans="1:15">
      <c r="A117" s="25">
        <v>29907</v>
      </c>
      <c r="B117" s="26" t="s">
        <v>269</v>
      </c>
      <c r="C117" s="24">
        <v>400000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>
        <v>117972</v>
      </c>
    </row>
    <row r="118" spans="1:15">
      <c r="A118" s="25">
        <v>29999</v>
      </c>
      <c r="B118" s="26" t="s">
        <v>270</v>
      </c>
      <c r="C118" s="24">
        <v>200000</v>
      </c>
      <c r="D118" s="7"/>
      <c r="E118" s="7"/>
      <c r="F118" s="7"/>
      <c r="G118" s="7">
        <v>39009.99</v>
      </c>
      <c r="H118" s="7">
        <v>42000.11</v>
      </c>
      <c r="I118" s="7"/>
      <c r="J118" s="7"/>
      <c r="K118" s="7"/>
      <c r="L118" s="7">
        <v>24916.5</v>
      </c>
      <c r="M118" s="7">
        <v>9670.5400000000009</v>
      </c>
      <c r="N118" s="7">
        <v>15479.93</v>
      </c>
      <c r="O118" s="7">
        <v>6200</v>
      </c>
    </row>
    <row r="119" spans="1:15">
      <c r="A119" s="25"/>
      <c r="B119" s="26"/>
      <c r="C119" s="24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>
      <c r="A120" s="19" t="s">
        <v>271</v>
      </c>
      <c r="B120" s="20" t="s">
        <v>272</v>
      </c>
      <c r="C120" s="21">
        <f>+C121+C129+C134</f>
        <v>104567129.38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>
      <c r="A121" s="28">
        <v>501</v>
      </c>
      <c r="B121" s="23" t="s">
        <v>273</v>
      </c>
      <c r="C121" s="24">
        <f>+C122+C123+C124+C125+C126+C127+C128</f>
        <v>76549980.379999995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>
      <c r="A122" s="25">
        <v>50102</v>
      </c>
      <c r="B122" s="26" t="s">
        <v>274</v>
      </c>
      <c r="C122" s="24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>
      <c r="A123" s="25">
        <v>50103</v>
      </c>
      <c r="B123" s="26" t="s">
        <v>275</v>
      </c>
      <c r="C123" s="24">
        <v>500000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>
      <c r="A124" s="25">
        <v>50104</v>
      </c>
      <c r="B124" s="26" t="s">
        <v>276</v>
      </c>
      <c r="C124" s="24">
        <v>3181120</v>
      </c>
      <c r="D124" s="7"/>
      <c r="E124" s="7"/>
      <c r="F124" s="7"/>
      <c r="G124" s="7"/>
      <c r="H124" s="7"/>
      <c r="I124" s="7"/>
      <c r="J124" s="7"/>
      <c r="K124" s="7">
        <v>854732</v>
      </c>
      <c r="L124" s="7"/>
      <c r="M124" s="7"/>
      <c r="N124" s="7"/>
      <c r="O124" s="7">
        <v>288150</v>
      </c>
    </row>
    <row r="125" spans="1:15">
      <c r="A125" s="25">
        <v>50105</v>
      </c>
      <c r="B125" s="26" t="s">
        <v>277</v>
      </c>
      <c r="C125" s="24">
        <v>72868860.379999995</v>
      </c>
      <c r="D125" s="7"/>
      <c r="E125" s="7"/>
      <c r="F125" s="7"/>
      <c r="G125" s="7"/>
      <c r="H125" s="7">
        <v>586732.78</v>
      </c>
      <c r="I125" s="7"/>
      <c r="J125" s="7"/>
      <c r="K125" s="7"/>
      <c r="L125" s="7">
        <v>10974762.98</v>
      </c>
      <c r="M125" s="7"/>
      <c r="N125" s="7">
        <v>229390</v>
      </c>
      <c r="O125" s="7">
        <v>54397281.560000002</v>
      </c>
    </row>
    <row r="126" spans="1:15">
      <c r="A126" s="25">
        <v>50106</v>
      </c>
      <c r="B126" s="26" t="s">
        <v>278</v>
      </c>
      <c r="C126" s="24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>
      <c r="A127" s="25">
        <v>50107</v>
      </c>
      <c r="B127" s="26" t="s">
        <v>279</v>
      </c>
      <c r="C127" s="24">
        <v>0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>
      <c r="A128" s="25">
        <v>50199</v>
      </c>
      <c r="B128" s="26" t="s">
        <v>280</v>
      </c>
      <c r="C128" s="24">
        <v>0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>
      <c r="A129" s="28">
        <v>502</v>
      </c>
      <c r="B129" s="23" t="s">
        <v>281</v>
      </c>
      <c r="C129" s="24">
        <f>SUM(C130:C132)</f>
        <v>789043.97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>
      <c r="A130" s="25">
        <v>50201</v>
      </c>
      <c r="B130" s="26" t="s">
        <v>282</v>
      </c>
      <c r="C130" s="24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>
      <c r="A131" s="25">
        <v>50207</v>
      </c>
      <c r="B131" s="26" t="s">
        <v>283</v>
      </c>
      <c r="C131" s="24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>
      <c r="A132" s="25">
        <v>50299</v>
      </c>
      <c r="B132" s="26" t="s">
        <v>284</v>
      </c>
      <c r="C132" s="24">
        <v>789043.97</v>
      </c>
      <c r="D132" s="7"/>
      <c r="E132" s="7"/>
      <c r="F132" s="7"/>
      <c r="G132" s="7">
        <v>789043.97</v>
      </c>
      <c r="H132" s="7"/>
      <c r="I132" s="7"/>
      <c r="J132" s="7"/>
      <c r="K132" s="7"/>
      <c r="L132" s="7"/>
      <c r="M132" s="7"/>
      <c r="N132" s="7"/>
      <c r="O132" s="7"/>
    </row>
    <row r="133" spans="1:15">
      <c r="A133" s="25"/>
      <c r="B133" s="26"/>
      <c r="C133" s="2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>
      <c r="A134" s="28">
        <v>599</v>
      </c>
      <c r="B134" s="23" t="s">
        <v>285</v>
      </c>
      <c r="C134" s="24">
        <f>+C135</f>
        <v>27228105.030000001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>
      <c r="A135" s="25">
        <v>59903</v>
      </c>
      <c r="B135" s="26" t="s">
        <v>286</v>
      </c>
      <c r="C135" s="24">
        <v>27228105.030000001</v>
      </c>
      <c r="D135" s="7"/>
      <c r="E135" s="7"/>
      <c r="F135" s="7"/>
      <c r="G135" s="7">
        <v>5312033.6100000003</v>
      </c>
      <c r="H135" s="7"/>
      <c r="I135" s="7"/>
      <c r="J135" s="7">
        <f>7182168.72-0.57</f>
        <v>7182168.1499999994</v>
      </c>
      <c r="K135" s="7">
        <v>85859.38</v>
      </c>
      <c r="L135" s="7"/>
      <c r="M135" s="7"/>
      <c r="N135" s="7">
        <v>4786880</v>
      </c>
      <c r="O135" s="7">
        <v>12462732.080000002</v>
      </c>
    </row>
    <row r="136" spans="1:15">
      <c r="A136" s="25">
        <v>59999</v>
      </c>
      <c r="B136" s="26" t="s">
        <v>287</v>
      </c>
      <c r="C136" s="2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>
      <c r="A137" s="25"/>
      <c r="B137" s="26"/>
      <c r="C137" s="24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>
      <c r="A138" s="19" t="s">
        <v>288</v>
      </c>
      <c r="B138" s="20" t="s">
        <v>289</v>
      </c>
      <c r="C138" s="21">
        <f>+C139+C141+C145+C148+C150+C152</f>
        <v>133440000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>
      <c r="A139" s="28">
        <v>601</v>
      </c>
      <c r="B139" s="23" t="s">
        <v>290</v>
      </c>
      <c r="C139" s="24">
        <f>+C140</f>
        <v>90493483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>
      <c r="A140" s="25">
        <v>60103</v>
      </c>
      <c r="B140" s="26" t="s">
        <v>291</v>
      </c>
      <c r="C140" s="24">
        <v>90493483</v>
      </c>
      <c r="D140" s="7"/>
      <c r="E140" s="7">
        <v>4008110.94</v>
      </c>
      <c r="F140" s="7">
        <v>27047324.359999999</v>
      </c>
      <c r="G140" s="7"/>
      <c r="H140" s="7">
        <v>8915855.3900000006</v>
      </c>
      <c r="I140" s="7">
        <v>4480056.8600000003</v>
      </c>
      <c r="J140" s="7">
        <v>4508431.66</v>
      </c>
      <c r="K140" s="7">
        <v>4473602.33</v>
      </c>
      <c r="L140" s="7">
        <v>4462529.67</v>
      </c>
      <c r="M140" s="7">
        <v>4483247.07</v>
      </c>
      <c r="N140" s="7">
        <v>4440146.83</v>
      </c>
      <c r="O140" s="7">
        <v>10144890.6</v>
      </c>
    </row>
    <row r="141" spans="1:15">
      <c r="A141" s="28">
        <v>602</v>
      </c>
      <c r="B141" s="23" t="s">
        <v>292</v>
      </c>
      <c r="C141" s="24">
        <f>+C143</f>
        <v>1250000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>
      <c r="A142" s="25">
        <v>60201</v>
      </c>
      <c r="B142" s="26" t="s">
        <v>293</v>
      </c>
      <c r="C142" s="24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>
      <c r="A143" s="25">
        <v>60202</v>
      </c>
      <c r="B143" s="26" t="s">
        <v>294</v>
      </c>
      <c r="C143" s="24">
        <v>1250000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>
      <c r="A144" s="25">
        <v>60299</v>
      </c>
      <c r="B144" s="26" t="s">
        <v>295</v>
      </c>
      <c r="C144" s="24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>
      <c r="A145" s="28">
        <v>603</v>
      </c>
      <c r="B145" s="23" t="s">
        <v>296</v>
      </c>
      <c r="C145" s="24">
        <f>+C146+C147</f>
        <v>38254517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>
      <c r="A146" s="25">
        <v>60301</v>
      </c>
      <c r="B146" s="26" t="s">
        <v>297</v>
      </c>
      <c r="C146" s="24">
        <v>23254517</v>
      </c>
      <c r="D146" s="7"/>
      <c r="E146" s="7">
        <v>4121174.85</v>
      </c>
      <c r="F146" s="7">
        <v>1659232.4</v>
      </c>
      <c r="G146" s="7"/>
      <c r="H146" s="7">
        <v>2935958.7</v>
      </c>
      <c r="I146" s="7"/>
      <c r="J146" s="7"/>
      <c r="K146" s="7">
        <v>3949076.6</v>
      </c>
      <c r="L146" s="7"/>
      <c r="M146" s="7"/>
      <c r="N146" s="7"/>
      <c r="O146" s="7">
        <v>6739554.25</v>
      </c>
    </row>
    <row r="147" spans="1:15">
      <c r="A147" s="25">
        <v>60399</v>
      </c>
      <c r="B147" s="26" t="s">
        <v>298</v>
      </c>
      <c r="C147" s="24">
        <v>15000000</v>
      </c>
      <c r="D147" s="7">
        <v>1079679</v>
      </c>
      <c r="E147" s="7">
        <v>945435</v>
      </c>
      <c r="F147" s="7">
        <v>1613197</v>
      </c>
      <c r="G147" s="7">
        <v>509597</v>
      </c>
      <c r="H147" s="7">
        <v>628270</v>
      </c>
      <c r="I147" s="7">
        <v>728604</v>
      </c>
      <c r="J147" s="7">
        <v>914282</v>
      </c>
      <c r="K147" s="7">
        <v>280598</v>
      </c>
      <c r="L147" s="7">
        <v>342298</v>
      </c>
      <c r="M147" s="7">
        <v>1088474</v>
      </c>
      <c r="N147" s="7">
        <v>1600761</v>
      </c>
      <c r="O147" s="7">
        <f>1746682+1.72</f>
        <v>1746683.72</v>
      </c>
    </row>
    <row r="148" spans="1:15">
      <c r="A148" s="28">
        <v>604</v>
      </c>
      <c r="B148" s="23" t="s">
        <v>299</v>
      </c>
      <c r="C148" s="24"/>
      <c r="D148" s="9"/>
      <c r="E148" s="9" t="s">
        <v>300</v>
      </c>
      <c r="F148" s="9"/>
      <c r="G148" s="9"/>
      <c r="H148" s="7"/>
      <c r="I148" s="9"/>
      <c r="J148" s="9"/>
      <c r="K148" s="9"/>
      <c r="L148" s="9"/>
      <c r="M148" s="9"/>
      <c r="N148" s="9"/>
      <c r="O148" s="9"/>
    </row>
    <row r="149" spans="1:15">
      <c r="A149" s="25">
        <v>60402</v>
      </c>
      <c r="B149" s="26" t="s">
        <v>301</v>
      </c>
      <c r="C149" s="24"/>
      <c r="D149" s="9"/>
      <c r="E149" s="9"/>
      <c r="F149" s="9"/>
      <c r="G149" s="9"/>
      <c r="H149" s="7"/>
      <c r="I149" s="9"/>
      <c r="J149" s="9"/>
      <c r="K149" s="9"/>
      <c r="L149" s="9"/>
      <c r="M149" s="9"/>
      <c r="N149" s="9"/>
      <c r="O149" s="9"/>
    </row>
    <row r="150" spans="1:15">
      <c r="A150" s="28">
        <v>606</v>
      </c>
      <c r="B150" s="23" t="s">
        <v>302</v>
      </c>
      <c r="C150" s="24">
        <f>+C151</f>
        <v>300000</v>
      </c>
      <c r="D150" s="92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>
      <c r="A151" s="25">
        <v>60601</v>
      </c>
      <c r="B151" s="26" t="s">
        <v>303</v>
      </c>
      <c r="C151" s="24">
        <v>300000</v>
      </c>
      <c r="D151" s="92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>
      <c r="A152" s="28">
        <v>607</v>
      </c>
      <c r="B152" s="23" t="s">
        <v>304</v>
      </c>
      <c r="C152" s="24">
        <f>+C153</f>
        <v>3142000</v>
      </c>
      <c r="D152" s="92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>
      <c r="A153" s="25">
        <v>60701</v>
      </c>
      <c r="B153" s="26" t="s">
        <v>305</v>
      </c>
      <c r="C153" s="24">
        <v>3142000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>
        <v>2827800</v>
      </c>
    </row>
    <row r="154" spans="1:15" ht="15.75" thickBot="1">
      <c r="A154" s="25"/>
      <c r="B154" s="26"/>
      <c r="C154" s="24"/>
      <c r="D154" s="35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ht="15.75" thickBot="1">
      <c r="A155" s="26"/>
      <c r="B155" s="29" t="s">
        <v>306</v>
      </c>
      <c r="C155" s="91">
        <f>+C4+C31+C87+C120+C138</f>
        <v>6252717129.3800001</v>
      </c>
      <c r="D155" s="38">
        <f>SUM(D4:D153)</f>
        <v>615605434.68000019</v>
      </c>
      <c r="E155" s="38">
        <f>SUM(E6:E154)</f>
        <v>440137747.59000003</v>
      </c>
      <c r="F155" s="38">
        <f t="shared" ref="F155:K155" si="0">SUM(F6:F154)</f>
        <v>388748652.92000002</v>
      </c>
      <c r="G155" s="38">
        <f t="shared" si="0"/>
        <v>377431721.09000009</v>
      </c>
      <c r="H155" s="38">
        <f t="shared" si="0"/>
        <v>363483573.32000005</v>
      </c>
      <c r="I155" s="38">
        <f t="shared" si="0"/>
        <v>383356169.53000009</v>
      </c>
      <c r="J155" s="38">
        <f>SUM(J6:J154)</f>
        <v>368659200.67999995</v>
      </c>
      <c r="K155" s="38">
        <f t="shared" si="0"/>
        <v>372575857.99000001</v>
      </c>
      <c r="L155" s="38">
        <f>SUM(L6:L154)</f>
        <v>404033832.46489996</v>
      </c>
      <c r="M155" s="38">
        <f>SUM(M6:M154)</f>
        <v>350939390.44</v>
      </c>
      <c r="N155" s="38">
        <f>SUM(N6:N154)</f>
        <v>393903820.54999983</v>
      </c>
      <c r="O155" s="38">
        <f>SUM(O6:O154)</f>
        <v>831956092.69999981</v>
      </c>
    </row>
    <row r="156" spans="1:15">
      <c r="C156" s="30" t="s">
        <v>119</v>
      </c>
      <c r="D156" s="37" t="s">
        <v>119</v>
      </c>
      <c r="E156" s="7" t="s">
        <v>119</v>
      </c>
      <c r="F156" s="7"/>
      <c r="G156" s="7"/>
      <c r="H156" s="7" t="s">
        <v>119</v>
      </c>
      <c r="I156" s="7" t="s">
        <v>119</v>
      </c>
      <c r="J156" s="7" t="s">
        <v>119</v>
      </c>
      <c r="K156" s="7"/>
      <c r="L156" s="7" t="s">
        <v>119</v>
      </c>
      <c r="M156" s="7" t="s">
        <v>119</v>
      </c>
      <c r="N156" s="7"/>
      <c r="O156" s="7"/>
    </row>
    <row r="157" spans="1:15">
      <c r="D157" s="4" t="s">
        <v>119</v>
      </c>
      <c r="E157" s="4" t="s">
        <v>119</v>
      </c>
      <c r="F157" s="4" t="s">
        <v>119</v>
      </c>
      <c r="G157" s="4" t="s">
        <v>119</v>
      </c>
      <c r="H157" t="s">
        <v>119</v>
      </c>
      <c r="I157" t="s">
        <v>119</v>
      </c>
      <c r="J157" t="s">
        <v>119</v>
      </c>
      <c r="K157" t="s">
        <v>119</v>
      </c>
      <c r="L157" s="87" t="s">
        <v>119</v>
      </c>
      <c r="M157" t="s">
        <v>119</v>
      </c>
      <c r="N157" t="s">
        <v>119</v>
      </c>
      <c r="O157" t="s">
        <v>119</v>
      </c>
    </row>
    <row r="158" spans="1:15" ht="21">
      <c r="C158" s="87" t="s">
        <v>119</v>
      </c>
      <c r="D158" s="4" t="s">
        <v>119</v>
      </c>
      <c r="E158" t="s">
        <v>119</v>
      </c>
      <c r="F158" s="95" t="s">
        <v>119</v>
      </c>
      <c r="G158" s="96" t="s">
        <v>119</v>
      </c>
      <c r="H158" t="s">
        <v>119</v>
      </c>
      <c r="I158" t="s">
        <v>119</v>
      </c>
      <c r="J158" s="107" t="s">
        <v>119</v>
      </c>
      <c r="K158" t="s">
        <v>119</v>
      </c>
      <c r="L158" s="107" t="s">
        <v>119</v>
      </c>
      <c r="M158" t="s">
        <v>119</v>
      </c>
      <c r="N158" s="3" t="s">
        <v>119</v>
      </c>
      <c r="O158" s="103">
        <f>SUM(D155:O155)</f>
        <v>5290831493.9548998</v>
      </c>
    </row>
    <row r="159" spans="1:15">
      <c r="C159" s="87" t="s">
        <v>119</v>
      </c>
      <c r="D159" s="4" t="s">
        <v>119</v>
      </c>
      <c r="E159" t="s">
        <v>119</v>
      </c>
      <c r="F159" t="s">
        <v>119</v>
      </c>
      <c r="G159" t="s">
        <v>119</v>
      </c>
      <c r="H159" t="s">
        <v>119</v>
      </c>
      <c r="I159" t="s">
        <v>119</v>
      </c>
      <c r="J159" t="s">
        <v>119</v>
      </c>
      <c r="K159" t="s">
        <v>119</v>
      </c>
      <c r="L159" s="111" t="s">
        <v>119</v>
      </c>
      <c r="M159" t="s">
        <v>119</v>
      </c>
      <c r="N159" t="s">
        <v>119</v>
      </c>
    </row>
    <row r="160" spans="1:15">
      <c r="C160" t="s">
        <v>119</v>
      </c>
      <c r="D160" s="4" t="s">
        <v>119</v>
      </c>
      <c r="E160" s="107" t="s">
        <v>119</v>
      </c>
      <c r="F160" t="s">
        <v>119</v>
      </c>
      <c r="G160" t="s">
        <v>119</v>
      </c>
      <c r="H160" t="s">
        <v>119</v>
      </c>
      <c r="I160" s="107" t="s">
        <v>119</v>
      </c>
      <c r="J160" t="s">
        <v>119</v>
      </c>
      <c r="N160" t="s">
        <v>119</v>
      </c>
    </row>
    <row r="161" spans="2:15">
      <c r="B161" t="s">
        <v>307</v>
      </c>
      <c r="D161" s="4" t="s">
        <v>119</v>
      </c>
      <c r="E161" t="s">
        <v>119</v>
      </c>
      <c r="F161" t="s">
        <v>119</v>
      </c>
      <c r="G161" t="s">
        <v>119</v>
      </c>
      <c r="H161" t="s">
        <v>119</v>
      </c>
      <c r="I161" t="s">
        <v>119</v>
      </c>
      <c r="J161" t="s">
        <v>119</v>
      </c>
      <c r="K161" t="s">
        <v>119</v>
      </c>
      <c r="M161" t="s">
        <v>119</v>
      </c>
      <c r="N161" t="s">
        <v>119</v>
      </c>
      <c r="O161" s="3" t="s">
        <v>119</v>
      </c>
    </row>
    <row r="162" spans="2:15">
      <c r="B162" t="s">
        <v>308</v>
      </c>
      <c r="C162" t="s">
        <v>119</v>
      </c>
      <c r="D162" s="4" t="s">
        <v>119</v>
      </c>
      <c r="E162" t="s">
        <v>119</v>
      </c>
      <c r="G162" t="s">
        <v>309</v>
      </c>
      <c r="I162" s="87" t="s">
        <v>119</v>
      </c>
      <c r="J162" t="s">
        <v>119</v>
      </c>
      <c r="K162" t="s">
        <v>119</v>
      </c>
      <c r="M162" t="s">
        <v>119</v>
      </c>
      <c r="N162" t="s">
        <v>119</v>
      </c>
      <c r="O162" t="s">
        <v>119</v>
      </c>
    </row>
    <row r="163" spans="2:15">
      <c r="B163" t="s">
        <v>310</v>
      </c>
      <c r="J163" s="107" t="s">
        <v>119</v>
      </c>
    </row>
    <row r="164" spans="2:15">
      <c r="J164" t="s">
        <v>119</v>
      </c>
    </row>
    <row r="165" spans="2:15">
      <c r="J165" t="s">
        <v>119</v>
      </c>
    </row>
  </sheetData>
  <phoneticPr fontId="5" type="noConversion"/>
  <pageMargins left="0.7" right="0.7" top="0.75" bottom="0.75" header="0.3" footer="0.3"/>
  <pageSetup paperSize="5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110"/>
  <sheetViews>
    <sheetView zoomScaleNormal="100" workbookViewId="0">
      <selection activeCell="D77" sqref="D77"/>
    </sheetView>
  </sheetViews>
  <sheetFormatPr defaultRowHeight="15"/>
  <cols>
    <col min="1" max="1" width="41.42578125" customWidth="1"/>
    <col min="2" max="2" width="12" customWidth="1"/>
    <col min="3" max="3" width="22.140625" customWidth="1"/>
    <col min="4" max="4" width="62.85546875" customWidth="1"/>
    <col min="5" max="5" width="173.5703125" bestFit="1" customWidth="1"/>
    <col min="6" max="6" width="15.5703125" bestFit="1" customWidth="1"/>
    <col min="7" max="256" width="11.42578125" customWidth="1"/>
  </cols>
  <sheetData>
    <row r="1" spans="1:23">
      <c r="A1" s="31" t="s">
        <v>311</v>
      </c>
      <c r="B1" s="99"/>
      <c r="C1" s="9"/>
      <c r="D1" s="9"/>
      <c r="E1" s="9"/>
      <c r="F1" s="7"/>
      <c r="G1" s="7"/>
      <c r="H1" s="9"/>
      <c r="I1" s="9"/>
      <c r="J1" s="9"/>
      <c r="K1" s="9"/>
      <c r="L1" s="9"/>
    </row>
    <row r="2" spans="1:23">
      <c r="A2" s="29" t="s">
        <v>312</v>
      </c>
      <c r="B2" s="99" t="s">
        <v>309</v>
      </c>
      <c r="C2" s="9"/>
      <c r="D2" s="9"/>
      <c r="E2" s="34"/>
      <c r="F2" s="7"/>
      <c r="G2" s="7"/>
      <c r="H2" s="9"/>
      <c r="I2" s="9"/>
      <c r="J2" s="9"/>
      <c r="K2" s="9"/>
      <c r="L2" s="9"/>
    </row>
    <row r="3" spans="1:23">
      <c r="A3" s="29" t="s">
        <v>313</v>
      </c>
      <c r="B3" s="99"/>
      <c r="C3" s="9"/>
      <c r="D3" s="9"/>
      <c r="E3" s="34"/>
      <c r="F3" s="7"/>
      <c r="G3" s="7"/>
      <c r="H3" s="9"/>
      <c r="I3" s="9"/>
      <c r="J3" s="9"/>
      <c r="K3" s="9"/>
      <c r="L3" s="9"/>
    </row>
    <row r="4" spans="1:23">
      <c r="A4" s="32" t="s">
        <v>119</v>
      </c>
      <c r="B4" s="100" t="s">
        <v>119</v>
      </c>
      <c r="C4" s="9"/>
      <c r="D4" s="9"/>
      <c r="E4" s="34"/>
      <c r="F4" s="7"/>
      <c r="G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>
      <c r="A5" s="32" t="s">
        <v>314</v>
      </c>
      <c r="B5" s="33">
        <v>44166</v>
      </c>
      <c r="C5" s="9" t="s">
        <v>315</v>
      </c>
      <c r="D5" s="9" t="s">
        <v>316</v>
      </c>
      <c r="E5" s="9" t="s">
        <v>317</v>
      </c>
      <c r="F5" s="104">
        <v>70700</v>
      </c>
    </row>
    <row r="6" spans="1:23">
      <c r="A6" s="32" t="s">
        <v>318</v>
      </c>
      <c r="B6" s="33">
        <v>44166</v>
      </c>
      <c r="C6" s="9" t="s">
        <v>315</v>
      </c>
      <c r="D6" s="9" t="s">
        <v>319</v>
      </c>
      <c r="E6" s="9" t="s">
        <v>320</v>
      </c>
      <c r="F6" s="104">
        <v>70700</v>
      </c>
    </row>
    <row r="7" spans="1:23">
      <c r="A7" s="32" t="s">
        <v>321</v>
      </c>
      <c r="B7" s="33">
        <v>44166</v>
      </c>
      <c r="C7" s="9" t="s">
        <v>315</v>
      </c>
      <c r="D7" s="9" t="s">
        <v>322</v>
      </c>
      <c r="E7" s="9" t="s">
        <v>323</v>
      </c>
      <c r="F7" s="104">
        <v>50000</v>
      </c>
    </row>
    <row r="8" spans="1:23">
      <c r="A8" s="32" t="s">
        <v>324</v>
      </c>
      <c r="B8" s="33">
        <v>44166</v>
      </c>
      <c r="C8" s="9" t="s">
        <v>315</v>
      </c>
      <c r="D8" s="9" t="s">
        <v>325</v>
      </c>
      <c r="E8" s="9" t="s">
        <v>320</v>
      </c>
      <c r="F8" s="104">
        <v>41100</v>
      </c>
    </row>
    <row r="9" spans="1:23">
      <c r="A9" s="32" t="s">
        <v>326</v>
      </c>
      <c r="B9" s="33">
        <v>44173</v>
      </c>
      <c r="C9" s="9" t="s">
        <v>315</v>
      </c>
      <c r="D9" s="9" t="s">
        <v>316</v>
      </c>
      <c r="E9" s="9" t="s">
        <v>327</v>
      </c>
      <c r="F9" s="104">
        <v>69000</v>
      </c>
    </row>
    <row r="10" spans="1:23">
      <c r="A10" s="32" t="s">
        <v>328</v>
      </c>
      <c r="B10" s="33">
        <v>44173</v>
      </c>
      <c r="C10" s="9" t="s">
        <v>315</v>
      </c>
      <c r="D10" s="9" t="s">
        <v>329</v>
      </c>
      <c r="E10" s="9" t="s">
        <v>327</v>
      </c>
      <c r="F10" s="104">
        <v>69000</v>
      </c>
    </row>
    <row r="11" spans="1:23">
      <c r="A11" s="32" t="s">
        <v>330</v>
      </c>
      <c r="B11" s="33">
        <v>44173</v>
      </c>
      <c r="C11" s="9" t="s">
        <v>315</v>
      </c>
      <c r="D11" s="9" t="s">
        <v>331</v>
      </c>
      <c r="E11" s="9" t="s">
        <v>327</v>
      </c>
      <c r="F11" s="104">
        <v>69000</v>
      </c>
    </row>
    <row r="12" spans="1:23">
      <c r="A12" s="32" t="s">
        <v>332</v>
      </c>
      <c r="B12" s="33">
        <v>44173</v>
      </c>
      <c r="C12" s="9" t="s">
        <v>315</v>
      </c>
      <c r="D12" s="9" t="s">
        <v>333</v>
      </c>
      <c r="E12" s="9" t="s">
        <v>334</v>
      </c>
      <c r="F12" s="104">
        <v>69000</v>
      </c>
    </row>
    <row r="13" spans="1:23">
      <c r="A13" s="32" t="s">
        <v>335</v>
      </c>
      <c r="B13" s="33">
        <v>44174</v>
      </c>
      <c r="C13" s="9" t="s">
        <v>315</v>
      </c>
      <c r="D13" s="9" t="s">
        <v>336</v>
      </c>
      <c r="E13" s="9" t="s">
        <v>337</v>
      </c>
      <c r="F13" s="104">
        <v>15254</v>
      </c>
    </row>
    <row r="14" spans="1:23">
      <c r="A14" s="32" t="s">
        <v>338</v>
      </c>
      <c r="B14" s="33">
        <v>44174</v>
      </c>
      <c r="C14" s="9" t="s">
        <v>315</v>
      </c>
      <c r="D14" s="9" t="s">
        <v>339</v>
      </c>
      <c r="E14" s="9" t="s">
        <v>340</v>
      </c>
      <c r="F14" s="104">
        <v>7280</v>
      </c>
    </row>
    <row r="15" spans="1:23">
      <c r="A15" s="32" t="s">
        <v>341</v>
      </c>
      <c r="B15" s="33">
        <v>44176</v>
      </c>
      <c r="C15" s="9" t="s">
        <v>315</v>
      </c>
      <c r="D15" s="9" t="s">
        <v>342</v>
      </c>
      <c r="E15" s="9" t="s">
        <v>343</v>
      </c>
      <c r="F15" s="104">
        <v>33100</v>
      </c>
    </row>
    <row r="16" spans="1:23">
      <c r="A16" s="32" t="s">
        <v>344</v>
      </c>
      <c r="B16" s="33">
        <v>44176</v>
      </c>
      <c r="C16" s="9" t="s">
        <v>315</v>
      </c>
      <c r="D16" s="9" t="s">
        <v>345</v>
      </c>
      <c r="E16" s="9" t="s">
        <v>346</v>
      </c>
      <c r="F16" s="104">
        <v>64200</v>
      </c>
    </row>
    <row r="17" spans="1:6">
      <c r="A17" s="32" t="s">
        <v>347</v>
      </c>
      <c r="B17" s="33">
        <v>44176</v>
      </c>
      <c r="C17" s="9" t="s">
        <v>315</v>
      </c>
      <c r="D17" s="9" t="s">
        <v>348</v>
      </c>
      <c r="E17" s="9" t="s">
        <v>349</v>
      </c>
      <c r="F17" s="104">
        <v>74200</v>
      </c>
    </row>
    <row r="18" spans="1:6">
      <c r="A18" s="32" t="s">
        <v>350</v>
      </c>
      <c r="B18" s="33">
        <v>44183</v>
      </c>
      <c r="C18" s="9" t="s">
        <v>315</v>
      </c>
      <c r="D18" s="9" t="s">
        <v>351</v>
      </c>
      <c r="E18" s="9" t="s">
        <v>352</v>
      </c>
      <c r="F18" s="104">
        <v>92900</v>
      </c>
    </row>
    <row r="19" spans="1:6">
      <c r="A19" s="32" t="s">
        <v>353</v>
      </c>
      <c r="B19" s="33">
        <v>44183</v>
      </c>
      <c r="C19" s="9" t="s">
        <v>315</v>
      </c>
      <c r="D19" s="9" t="s">
        <v>354</v>
      </c>
      <c r="E19" s="9" t="s">
        <v>355</v>
      </c>
      <c r="F19" s="104">
        <v>133455</v>
      </c>
    </row>
    <row r="20" spans="1:6">
      <c r="A20" s="32" t="s">
        <v>356</v>
      </c>
      <c r="B20" s="33">
        <v>44183</v>
      </c>
      <c r="C20" s="9" t="s">
        <v>315</v>
      </c>
      <c r="D20" s="9" t="s">
        <v>357</v>
      </c>
      <c r="E20" s="9" t="s">
        <v>358</v>
      </c>
      <c r="F20" s="104">
        <v>97400</v>
      </c>
    </row>
    <row r="21" spans="1:6">
      <c r="A21" s="32" t="s">
        <v>359</v>
      </c>
      <c r="B21" s="33">
        <v>44161</v>
      </c>
      <c r="C21" s="9" t="s">
        <v>315</v>
      </c>
      <c r="D21" s="9" t="s">
        <v>360</v>
      </c>
      <c r="E21" s="9" t="s">
        <v>361</v>
      </c>
      <c r="F21" s="104">
        <v>1286808.81</v>
      </c>
    </row>
    <row r="22" spans="1:6">
      <c r="A22" s="32" t="s">
        <v>362</v>
      </c>
      <c r="B22" s="33">
        <v>44168</v>
      </c>
      <c r="C22" s="9" t="s">
        <v>315</v>
      </c>
      <c r="D22" s="9" t="s">
        <v>363</v>
      </c>
      <c r="E22" s="9" t="s">
        <v>364</v>
      </c>
      <c r="F22" s="104">
        <v>81371.3</v>
      </c>
    </row>
    <row r="23" spans="1:6">
      <c r="A23" s="32" t="s">
        <v>362</v>
      </c>
      <c r="B23" s="33">
        <v>44168</v>
      </c>
      <c r="C23" s="9" t="s">
        <v>315</v>
      </c>
      <c r="D23" s="9" t="s">
        <v>365</v>
      </c>
      <c r="E23" s="9" t="s">
        <v>366</v>
      </c>
      <c r="F23" s="104">
        <v>110384.5</v>
      </c>
    </row>
    <row r="24" spans="1:6">
      <c r="A24" s="32" t="s">
        <v>362</v>
      </c>
      <c r="B24" s="33">
        <v>44168</v>
      </c>
      <c r="C24" s="9" t="s">
        <v>315</v>
      </c>
      <c r="D24" s="9" t="s">
        <v>367</v>
      </c>
      <c r="E24" s="9" t="s">
        <v>368</v>
      </c>
      <c r="F24" s="104">
        <v>592685.30000000005</v>
      </c>
    </row>
    <row r="25" spans="1:6">
      <c r="A25" s="32" t="s">
        <v>362</v>
      </c>
      <c r="B25" s="33">
        <v>44168</v>
      </c>
      <c r="C25" s="9" t="s">
        <v>315</v>
      </c>
      <c r="D25" s="9" t="s">
        <v>369</v>
      </c>
      <c r="E25" s="9" t="s">
        <v>370</v>
      </c>
      <c r="F25" s="104">
        <v>226000</v>
      </c>
    </row>
    <row r="26" spans="1:6">
      <c r="A26" s="32" t="s">
        <v>362</v>
      </c>
      <c r="B26" s="33">
        <v>44168</v>
      </c>
      <c r="C26" s="9" t="s">
        <v>315</v>
      </c>
      <c r="D26" s="9" t="s">
        <v>369</v>
      </c>
      <c r="E26" s="9" t="s">
        <v>371</v>
      </c>
      <c r="F26" s="104">
        <v>226000</v>
      </c>
    </row>
    <row r="27" spans="1:6">
      <c r="A27" s="32" t="s">
        <v>362</v>
      </c>
      <c r="B27" s="33">
        <v>44168</v>
      </c>
      <c r="C27" s="9" t="s">
        <v>315</v>
      </c>
      <c r="D27" s="9" t="s">
        <v>372</v>
      </c>
      <c r="E27" s="9" t="s">
        <v>373</v>
      </c>
      <c r="F27" s="104">
        <v>471504.42</v>
      </c>
    </row>
    <row r="28" spans="1:6">
      <c r="A28" s="32" t="s">
        <v>362</v>
      </c>
      <c r="B28" s="33">
        <v>44168</v>
      </c>
      <c r="C28" s="9" t="s">
        <v>315</v>
      </c>
      <c r="D28" s="9" t="s">
        <v>374</v>
      </c>
      <c r="E28" s="9" t="s">
        <v>375</v>
      </c>
      <c r="F28" s="104">
        <v>282500</v>
      </c>
    </row>
    <row r="29" spans="1:6">
      <c r="A29" s="32" t="s">
        <v>362</v>
      </c>
      <c r="B29" s="33">
        <v>44168</v>
      </c>
      <c r="C29" s="9" t="s">
        <v>315</v>
      </c>
      <c r="D29" s="9" t="s">
        <v>376</v>
      </c>
      <c r="E29" s="9" t="s">
        <v>377</v>
      </c>
      <c r="F29" s="104">
        <v>413475</v>
      </c>
    </row>
    <row r="30" spans="1:6">
      <c r="A30" s="32" t="s">
        <v>362</v>
      </c>
      <c r="B30" s="33">
        <v>44168</v>
      </c>
      <c r="C30" s="9" t="s">
        <v>315</v>
      </c>
      <c r="D30" s="9" t="s">
        <v>378</v>
      </c>
      <c r="E30" s="9" t="s">
        <v>379</v>
      </c>
      <c r="F30" s="104">
        <v>499500</v>
      </c>
    </row>
    <row r="31" spans="1:6">
      <c r="A31" s="32" t="s">
        <v>362</v>
      </c>
      <c r="B31" s="33">
        <v>44168</v>
      </c>
      <c r="C31" s="9" t="s">
        <v>315</v>
      </c>
      <c r="D31" s="9" t="s">
        <v>380</v>
      </c>
      <c r="E31" s="9" t="s">
        <v>381</v>
      </c>
      <c r="F31" s="104">
        <v>293937.05</v>
      </c>
    </row>
    <row r="32" spans="1:6">
      <c r="A32" s="32" t="s">
        <v>362</v>
      </c>
      <c r="B32" s="33">
        <v>44168</v>
      </c>
      <c r="C32" s="9" t="s">
        <v>315</v>
      </c>
      <c r="D32" s="9" t="s">
        <v>382</v>
      </c>
      <c r="E32" s="9" t="s">
        <v>383</v>
      </c>
      <c r="F32" s="104">
        <v>3068710.76</v>
      </c>
    </row>
    <row r="33" spans="1:6">
      <c r="A33" s="32" t="s">
        <v>362</v>
      </c>
      <c r="B33" s="33">
        <v>44168</v>
      </c>
      <c r="C33" s="9" t="s">
        <v>315</v>
      </c>
      <c r="D33" s="9" t="s">
        <v>384</v>
      </c>
      <c r="E33" s="9" t="s">
        <v>385</v>
      </c>
      <c r="F33" s="104">
        <v>1180573.8</v>
      </c>
    </row>
    <row r="34" spans="1:6">
      <c r="A34" s="32" t="s">
        <v>386</v>
      </c>
      <c r="B34" s="33">
        <v>44172</v>
      </c>
      <c r="C34" s="9" t="s">
        <v>315</v>
      </c>
      <c r="D34" s="9" t="s">
        <v>387</v>
      </c>
      <c r="E34" s="9" t="s">
        <v>388</v>
      </c>
      <c r="F34" s="104">
        <v>734750</v>
      </c>
    </row>
    <row r="35" spans="1:6">
      <c r="A35" s="32" t="s">
        <v>389</v>
      </c>
      <c r="B35" s="33">
        <v>44173</v>
      </c>
      <c r="C35" s="9" t="s">
        <v>315</v>
      </c>
      <c r="D35" s="9" t="s">
        <v>390</v>
      </c>
      <c r="E35" s="9" t="s">
        <v>391</v>
      </c>
      <c r="F35" s="104">
        <v>2500</v>
      </c>
    </row>
    <row r="36" spans="1:6">
      <c r="A36" s="32" t="s">
        <v>389</v>
      </c>
      <c r="B36" s="33">
        <v>44173</v>
      </c>
      <c r="C36" s="9" t="s">
        <v>315</v>
      </c>
      <c r="D36" s="9" t="s">
        <v>390</v>
      </c>
      <c r="E36" s="9" t="s">
        <v>392</v>
      </c>
      <c r="F36" s="104">
        <v>12650</v>
      </c>
    </row>
    <row r="37" spans="1:6">
      <c r="A37" s="32" t="s">
        <v>389</v>
      </c>
      <c r="B37" s="33">
        <v>44173</v>
      </c>
      <c r="C37" s="9" t="s">
        <v>315</v>
      </c>
      <c r="D37" s="9" t="s">
        <v>390</v>
      </c>
      <c r="E37" s="9" t="s">
        <v>393</v>
      </c>
      <c r="F37" s="104">
        <v>23506</v>
      </c>
    </row>
    <row r="38" spans="1:6">
      <c r="A38" s="32" t="s">
        <v>389</v>
      </c>
      <c r="B38" s="33">
        <v>44173</v>
      </c>
      <c r="C38" s="9" t="s">
        <v>315</v>
      </c>
      <c r="D38" s="9" t="s">
        <v>390</v>
      </c>
      <c r="E38" s="9" t="s">
        <v>394</v>
      </c>
      <c r="F38" s="104">
        <v>28656</v>
      </c>
    </row>
    <row r="39" spans="1:6">
      <c r="A39" s="32" t="s">
        <v>389</v>
      </c>
      <c r="B39" s="33">
        <v>44173</v>
      </c>
      <c r="C39" s="9" t="s">
        <v>315</v>
      </c>
      <c r="D39" s="9" t="s">
        <v>390</v>
      </c>
      <c r="E39" s="9" t="s">
        <v>395</v>
      </c>
      <c r="F39" s="104">
        <v>84325.9</v>
      </c>
    </row>
    <row r="40" spans="1:6">
      <c r="A40" s="32" t="s">
        <v>389</v>
      </c>
      <c r="B40" s="33">
        <v>44173</v>
      </c>
      <c r="C40" s="9" t="s">
        <v>315</v>
      </c>
      <c r="D40" s="9" t="s">
        <v>390</v>
      </c>
      <c r="E40" s="9" t="s">
        <v>396</v>
      </c>
      <c r="F40" s="104">
        <v>53610</v>
      </c>
    </row>
    <row r="41" spans="1:6">
      <c r="A41" s="32" t="s">
        <v>389</v>
      </c>
      <c r="B41" s="33">
        <v>44173</v>
      </c>
      <c r="C41" s="9" t="s">
        <v>315</v>
      </c>
      <c r="D41" s="9" t="s">
        <v>390</v>
      </c>
      <c r="E41" s="9" t="s">
        <v>397</v>
      </c>
      <c r="F41" s="104">
        <v>307600</v>
      </c>
    </row>
    <row r="42" spans="1:6">
      <c r="A42" s="32" t="s">
        <v>389</v>
      </c>
      <c r="B42" s="33">
        <v>44173</v>
      </c>
      <c r="C42" s="9" t="s">
        <v>315</v>
      </c>
      <c r="D42" s="9" t="s">
        <v>390</v>
      </c>
      <c r="E42" s="9" t="s">
        <v>398</v>
      </c>
      <c r="F42" s="104">
        <v>29380</v>
      </c>
    </row>
    <row r="43" spans="1:6">
      <c r="A43" s="32" t="s">
        <v>389</v>
      </c>
      <c r="B43" s="33">
        <v>44173</v>
      </c>
      <c r="C43" s="9" t="s">
        <v>315</v>
      </c>
      <c r="D43" s="9" t="s">
        <v>390</v>
      </c>
      <c r="E43" s="9" t="s">
        <v>399</v>
      </c>
      <c r="F43" s="104">
        <v>20905</v>
      </c>
    </row>
    <row r="44" spans="1:6">
      <c r="A44" s="32" t="s">
        <v>389</v>
      </c>
      <c r="B44" s="33">
        <v>44173</v>
      </c>
      <c r="C44" s="9" t="s">
        <v>315</v>
      </c>
      <c r="D44" s="9" t="s">
        <v>390</v>
      </c>
      <c r="E44" s="9" t="s">
        <v>400</v>
      </c>
      <c r="F44" s="104">
        <v>47460</v>
      </c>
    </row>
    <row r="45" spans="1:6">
      <c r="A45" s="32" t="s">
        <v>389</v>
      </c>
      <c r="B45" s="33">
        <v>44173</v>
      </c>
      <c r="C45" s="9" t="s">
        <v>315</v>
      </c>
      <c r="D45" s="9" t="s">
        <v>390</v>
      </c>
      <c r="E45" s="9" t="s">
        <v>401</v>
      </c>
      <c r="F45" s="104">
        <v>9056.36</v>
      </c>
    </row>
    <row r="46" spans="1:6">
      <c r="A46" s="32" t="s">
        <v>389</v>
      </c>
      <c r="B46" s="33">
        <v>44173</v>
      </c>
      <c r="C46" s="9" t="s">
        <v>315</v>
      </c>
      <c r="D46" s="9" t="s">
        <v>390</v>
      </c>
      <c r="E46" s="9" t="s">
        <v>402</v>
      </c>
      <c r="F46" s="104">
        <v>2900</v>
      </c>
    </row>
    <row r="47" spans="1:6">
      <c r="A47" s="32" t="s">
        <v>389</v>
      </c>
      <c r="B47" s="33">
        <v>44173</v>
      </c>
      <c r="C47" s="9" t="s">
        <v>315</v>
      </c>
      <c r="D47" s="9" t="s">
        <v>390</v>
      </c>
      <c r="E47" s="9" t="s">
        <v>403</v>
      </c>
      <c r="F47" s="104">
        <v>28010.02</v>
      </c>
    </row>
    <row r="48" spans="1:6">
      <c r="A48" s="32" t="s">
        <v>389</v>
      </c>
      <c r="B48" s="33">
        <v>44173</v>
      </c>
      <c r="C48" s="9" t="s">
        <v>315</v>
      </c>
      <c r="D48" s="9" t="s">
        <v>390</v>
      </c>
      <c r="E48" s="9" t="s">
        <v>404</v>
      </c>
      <c r="F48" s="104">
        <v>6550</v>
      </c>
    </row>
    <row r="49" spans="1:6">
      <c r="A49" s="32" t="s">
        <v>389</v>
      </c>
      <c r="B49" s="33">
        <v>44173</v>
      </c>
      <c r="C49" s="9" t="s">
        <v>315</v>
      </c>
      <c r="D49" s="9" t="s">
        <v>390</v>
      </c>
      <c r="E49" s="9" t="s">
        <v>405</v>
      </c>
      <c r="F49" s="104">
        <v>8500</v>
      </c>
    </row>
    <row r="50" spans="1:6">
      <c r="A50" s="32" t="s">
        <v>389</v>
      </c>
      <c r="B50" s="33">
        <v>44173</v>
      </c>
      <c r="C50" s="9" t="s">
        <v>315</v>
      </c>
      <c r="D50" s="9" t="s">
        <v>390</v>
      </c>
      <c r="E50" s="9" t="s">
        <v>406</v>
      </c>
      <c r="F50" s="104">
        <v>19751.599999999999</v>
      </c>
    </row>
    <row r="51" spans="1:6">
      <c r="A51" s="32" t="s">
        <v>389</v>
      </c>
      <c r="B51" s="33">
        <v>44173</v>
      </c>
      <c r="C51" s="9" t="s">
        <v>315</v>
      </c>
      <c r="D51" s="9" t="s">
        <v>390</v>
      </c>
      <c r="E51" s="9" t="s">
        <v>407</v>
      </c>
      <c r="F51" s="104">
        <v>24000</v>
      </c>
    </row>
    <row r="52" spans="1:6">
      <c r="A52" s="32" t="s">
        <v>389</v>
      </c>
      <c r="B52" s="33">
        <v>44173</v>
      </c>
      <c r="C52" s="9" t="s">
        <v>315</v>
      </c>
      <c r="D52" s="9" t="s">
        <v>390</v>
      </c>
      <c r="E52" s="9" t="s">
        <v>408</v>
      </c>
      <c r="F52" s="104">
        <v>21352.76</v>
      </c>
    </row>
    <row r="53" spans="1:6">
      <c r="A53" s="32" t="s">
        <v>389</v>
      </c>
      <c r="B53" s="33">
        <v>44173</v>
      </c>
      <c r="C53" s="9" t="s">
        <v>315</v>
      </c>
      <c r="D53" s="9" t="s">
        <v>390</v>
      </c>
      <c r="E53" s="9" t="s">
        <v>409</v>
      </c>
      <c r="F53" s="104">
        <v>4574</v>
      </c>
    </row>
    <row r="54" spans="1:6">
      <c r="A54" s="32" t="s">
        <v>410</v>
      </c>
      <c r="B54" s="33">
        <v>44173</v>
      </c>
      <c r="C54" s="9" t="s">
        <v>315</v>
      </c>
      <c r="D54" s="9" t="s">
        <v>411</v>
      </c>
      <c r="E54" s="9" t="s">
        <v>412</v>
      </c>
      <c r="F54" s="104">
        <v>714693.58</v>
      </c>
    </row>
    <row r="55" spans="1:6">
      <c r="A55" s="32" t="s">
        <v>410</v>
      </c>
      <c r="B55" s="33">
        <v>44173</v>
      </c>
      <c r="C55" s="9" t="s">
        <v>315</v>
      </c>
      <c r="D55" s="9" t="s">
        <v>413</v>
      </c>
      <c r="E55" s="9" t="s">
        <v>414</v>
      </c>
      <c r="F55" s="104">
        <v>63060</v>
      </c>
    </row>
    <row r="56" spans="1:6">
      <c r="A56" s="32" t="s">
        <v>410</v>
      </c>
      <c r="B56" s="33">
        <v>44173</v>
      </c>
      <c r="C56" s="9" t="s">
        <v>315</v>
      </c>
      <c r="D56" s="9" t="s">
        <v>413</v>
      </c>
      <c r="E56" s="9" t="s">
        <v>415</v>
      </c>
      <c r="F56" s="104">
        <v>55995</v>
      </c>
    </row>
    <row r="57" spans="1:6">
      <c r="A57" s="32" t="s">
        <v>410</v>
      </c>
      <c r="B57" s="33">
        <v>44173</v>
      </c>
      <c r="C57" s="9" t="s">
        <v>315</v>
      </c>
      <c r="D57" s="9" t="s">
        <v>413</v>
      </c>
      <c r="E57" s="9" t="s">
        <v>416</v>
      </c>
      <c r="F57" s="104">
        <v>4263493.32</v>
      </c>
    </row>
    <row r="58" spans="1:6">
      <c r="A58" s="32" t="s">
        <v>410</v>
      </c>
      <c r="B58" s="33">
        <v>44173</v>
      </c>
      <c r="C58" s="9" t="s">
        <v>315</v>
      </c>
      <c r="D58" s="9" t="s">
        <v>417</v>
      </c>
      <c r="E58" s="9" t="s">
        <v>418</v>
      </c>
      <c r="F58" s="104">
        <v>17501.64</v>
      </c>
    </row>
    <row r="59" spans="1:6">
      <c r="A59" s="32" t="s">
        <v>410</v>
      </c>
      <c r="B59" s="33">
        <v>44173</v>
      </c>
      <c r="C59" s="9" t="s">
        <v>315</v>
      </c>
      <c r="D59" s="9" t="s">
        <v>419</v>
      </c>
      <c r="E59" s="9" t="s">
        <v>420</v>
      </c>
      <c r="F59" s="104">
        <v>18645</v>
      </c>
    </row>
    <row r="60" spans="1:6">
      <c r="A60" s="32" t="s">
        <v>410</v>
      </c>
      <c r="B60" s="33">
        <v>44173</v>
      </c>
      <c r="C60" s="9" t="s">
        <v>315</v>
      </c>
      <c r="D60" s="9" t="s">
        <v>421</v>
      </c>
      <c r="E60" s="9" t="s">
        <v>422</v>
      </c>
      <c r="F60" s="104">
        <v>389293.7</v>
      </c>
    </row>
    <row r="61" spans="1:6">
      <c r="A61" s="32" t="s">
        <v>410</v>
      </c>
      <c r="B61" s="33">
        <v>44173</v>
      </c>
      <c r="C61" s="9" t="s">
        <v>315</v>
      </c>
      <c r="D61" s="9" t="s">
        <v>423</v>
      </c>
      <c r="E61" s="9" t="s">
        <v>424</v>
      </c>
      <c r="F61" s="104">
        <v>36500</v>
      </c>
    </row>
    <row r="62" spans="1:6">
      <c r="A62" s="32" t="s">
        <v>410</v>
      </c>
      <c r="B62" s="33">
        <v>44173</v>
      </c>
      <c r="C62" s="9" t="s">
        <v>315</v>
      </c>
      <c r="D62" s="9" t="s">
        <v>425</v>
      </c>
      <c r="E62" s="9" t="s">
        <v>426</v>
      </c>
      <c r="F62" s="104">
        <v>136600</v>
      </c>
    </row>
    <row r="63" spans="1:6">
      <c r="A63" s="32" t="s">
        <v>410</v>
      </c>
      <c r="B63" s="33">
        <v>44173</v>
      </c>
      <c r="C63" s="9" t="s">
        <v>315</v>
      </c>
      <c r="D63" s="9" t="s">
        <v>427</v>
      </c>
      <c r="E63" s="9" t="s">
        <v>428</v>
      </c>
      <c r="F63" s="104">
        <v>61400</v>
      </c>
    </row>
    <row r="64" spans="1:6">
      <c r="A64" s="32" t="s">
        <v>410</v>
      </c>
      <c r="B64" s="33">
        <v>44173</v>
      </c>
      <c r="C64" s="9" t="s">
        <v>315</v>
      </c>
      <c r="D64" s="9" t="s">
        <v>429</v>
      </c>
      <c r="E64" s="9" t="s">
        <v>430</v>
      </c>
      <c r="F64" s="104">
        <v>45600</v>
      </c>
    </row>
    <row r="65" spans="1:6">
      <c r="A65" s="32" t="s">
        <v>410</v>
      </c>
      <c r="B65" s="33">
        <v>44173</v>
      </c>
      <c r="C65" s="9" t="s">
        <v>315</v>
      </c>
      <c r="D65" s="9" t="s">
        <v>431</v>
      </c>
      <c r="E65" s="9" t="s">
        <v>432</v>
      </c>
      <c r="F65" s="104">
        <v>497491</v>
      </c>
    </row>
    <row r="66" spans="1:6">
      <c r="A66" s="32" t="s">
        <v>410</v>
      </c>
      <c r="B66" s="33">
        <v>44173</v>
      </c>
      <c r="C66" s="9" t="s">
        <v>315</v>
      </c>
      <c r="D66" s="9" t="s">
        <v>433</v>
      </c>
      <c r="E66" s="9" t="s">
        <v>434</v>
      </c>
      <c r="F66" s="104">
        <v>195000</v>
      </c>
    </row>
    <row r="67" spans="1:6">
      <c r="A67" s="32" t="s">
        <v>410</v>
      </c>
      <c r="B67" s="33">
        <v>44173</v>
      </c>
      <c r="C67" s="9" t="s">
        <v>315</v>
      </c>
      <c r="D67" s="9" t="s">
        <v>435</v>
      </c>
      <c r="E67" s="9" t="s">
        <v>436</v>
      </c>
      <c r="F67" s="104">
        <v>124708.61</v>
      </c>
    </row>
    <row r="68" spans="1:6">
      <c r="A68" s="32" t="s">
        <v>410</v>
      </c>
      <c r="B68" s="33">
        <v>44173</v>
      </c>
      <c r="C68" s="9" t="s">
        <v>315</v>
      </c>
      <c r="D68" s="9" t="s">
        <v>437</v>
      </c>
      <c r="E68" s="9" t="s">
        <v>438</v>
      </c>
      <c r="F68" s="104">
        <v>76275</v>
      </c>
    </row>
    <row r="69" spans="1:6">
      <c r="A69" s="32" t="s">
        <v>410</v>
      </c>
      <c r="B69" s="33">
        <v>44173</v>
      </c>
      <c r="C69" s="9" t="s">
        <v>315</v>
      </c>
      <c r="D69" s="9" t="s">
        <v>439</v>
      </c>
      <c r="E69" s="9" t="s">
        <v>440</v>
      </c>
      <c r="F69" s="104">
        <v>5665600</v>
      </c>
    </row>
    <row r="70" spans="1:6">
      <c r="A70" s="32" t="s">
        <v>441</v>
      </c>
      <c r="B70" s="33">
        <v>44174</v>
      </c>
      <c r="C70" s="9" t="s">
        <v>315</v>
      </c>
      <c r="D70" s="9" t="s">
        <v>442</v>
      </c>
      <c r="E70" s="9" t="s">
        <v>443</v>
      </c>
      <c r="F70" s="104">
        <v>25219470</v>
      </c>
    </row>
    <row r="71" spans="1:6">
      <c r="A71" s="32" t="s">
        <v>441</v>
      </c>
      <c r="B71" s="33">
        <v>44175</v>
      </c>
      <c r="C71" s="9" t="s">
        <v>315</v>
      </c>
      <c r="D71" s="9" t="s">
        <v>442</v>
      </c>
      <c r="E71" s="9" t="s">
        <v>444</v>
      </c>
      <c r="F71" s="104">
        <v>1363209</v>
      </c>
    </row>
    <row r="72" spans="1:6">
      <c r="A72" s="32" t="s">
        <v>441</v>
      </c>
      <c r="B72" s="33">
        <v>44176</v>
      </c>
      <c r="C72" s="9" t="s">
        <v>315</v>
      </c>
      <c r="D72" s="9" t="s">
        <v>442</v>
      </c>
      <c r="E72" s="9" t="s">
        <v>445</v>
      </c>
      <c r="F72" s="104">
        <v>14177544</v>
      </c>
    </row>
    <row r="73" spans="1:6">
      <c r="A73" s="32" t="s">
        <v>441</v>
      </c>
      <c r="B73" s="33">
        <v>44177</v>
      </c>
      <c r="C73" s="9" t="s">
        <v>315</v>
      </c>
      <c r="D73" s="9" t="s">
        <v>442</v>
      </c>
      <c r="E73" s="9" t="s">
        <v>446</v>
      </c>
      <c r="F73" s="104">
        <v>8179302</v>
      </c>
    </row>
    <row r="74" spans="1:6">
      <c r="A74" s="32" t="s">
        <v>441</v>
      </c>
      <c r="B74" s="33">
        <v>44178</v>
      </c>
      <c r="C74" s="9" t="s">
        <v>315</v>
      </c>
      <c r="D74" s="9" t="s">
        <v>442</v>
      </c>
      <c r="E74" s="9" t="s">
        <v>447</v>
      </c>
      <c r="F74" s="104">
        <v>4089639</v>
      </c>
    </row>
    <row r="75" spans="1:6">
      <c r="A75" s="32" t="s">
        <v>448</v>
      </c>
      <c r="B75" s="33">
        <v>44175</v>
      </c>
      <c r="C75" s="9" t="s">
        <v>315</v>
      </c>
      <c r="D75" s="9" t="s">
        <v>449</v>
      </c>
      <c r="E75" s="9" t="s">
        <v>450</v>
      </c>
      <c r="F75" s="104">
        <v>10173249.5</v>
      </c>
    </row>
    <row r="76" spans="1:6">
      <c r="A76" s="32" t="s">
        <v>448</v>
      </c>
      <c r="B76" s="33">
        <v>44175</v>
      </c>
      <c r="C76" s="9" t="s">
        <v>315</v>
      </c>
      <c r="D76" s="9" t="s">
        <v>451</v>
      </c>
      <c r="E76" s="9" t="s">
        <v>452</v>
      </c>
      <c r="F76" s="104">
        <v>943500</v>
      </c>
    </row>
    <row r="77" spans="1:6">
      <c r="A77" s="32" t="s">
        <v>448</v>
      </c>
      <c r="B77" s="33">
        <v>44175</v>
      </c>
      <c r="C77" s="9" t="s">
        <v>315</v>
      </c>
      <c r="D77" s="9" t="s">
        <v>453</v>
      </c>
      <c r="E77" s="9" t="s">
        <v>454</v>
      </c>
      <c r="F77" s="104">
        <v>935478.03</v>
      </c>
    </row>
    <row r="78" spans="1:6">
      <c r="A78" s="32" t="s">
        <v>448</v>
      </c>
      <c r="B78" s="33">
        <v>44175</v>
      </c>
      <c r="C78" s="9" t="s">
        <v>315</v>
      </c>
      <c r="D78" s="9" t="s">
        <v>413</v>
      </c>
      <c r="E78" s="9" t="s">
        <v>455</v>
      </c>
      <c r="F78" s="104">
        <v>4351420.67</v>
      </c>
    </row>
    <row r="79" spans="1:6">
      <c r="A79" s="32" t="s">
        <v>448</v>
      </c>
      <c r="B79" s="33">
        <v>44175</v>
      </c>
      <c r="C79" s="9" t="s">
        <v>315</v>
      </c>
      <c r="D79" s="9" t="s">
        <v>390</v>
      </c>
      <c r="E79" s="9" t="s">
        <v>456</v>
      </c>
      <c r="F79" s="104">
        <v>123305.60000000001</v>
      </c>
    </row>
    <row r="80" spans="1:6">
      <c r="A80" s="32" t="s">
        <v>448</v>
      </c>
      <c r="B80" s="33">
        <v>44175</v>
      </c>
      <c r="C80" s="9" t="s">
        <v>315</v>
      </c>
      <c r="D80" s="9" t="s">
        <v>360</v>
      </c>
      <c r="E80" s="9" t="s">
        <v>457</v>
      </c>
      <c r="F80" s="104">
        <v>6405828.4900000002</v>
      </c>
    </row>
    <row r="81" spans="1:6">
      <c r="A81" s="32" t="s">
        <v>448</v>
      </c>
      <c r="B81" s="33">
        <v>44175</v>
      </c>
      <c r="C81" s="9" t="s">
        <v>315</v>
      </c>
      <c r="D81" s="9" t="s">
        <v>360</v>
      </c>
      <c r="E81" s="9" t="s">
        <v>458</v>
      </c>
      <c r="F81" s="104">
        <v>6548807.25</v>
      </c>
    </row>
    <row r="82" spans="1:6">
      <c r="A82" s="32" t="s">
        <v>448</v>
      </c>
      <c r="B82" s="33">
        <v>44175</v>
      </c>
      <c r="C82" s="9" t="s">
        <v>315</v>
      </c>
      <c r="D82" s="9" t="s">
        <v>459</v>
      </c>
      <c r="E82" s="9" t="s">
        <v>460</v>
      </c>
      <c r="F82" s="104">
        <v>733635.3</v>
      </c>
    </row>
    <row r="83" spans="1:6">
      <c r="A83" s="32" t="s">
        <v>448</v>
      </c>
      <c r="B83" s="33">
        <v>44175</v>
      </c>
      <c r="C83" s="9" t="s">
        <v>315</v>
      </c>
      <c r="D83" s="9" t="s">
        <v>431</v>
      </c>
      <c r="E83" s="9" t="s">
        <v>432</v>
      </c>
      <c r="F83" s="104">
        <v>450</v>
      </c>
    </row>
    <row r="84" spans="1:6">
      <c r="A84" s="32" t="s">
        <v>461</v>
      </c>
      <c r="B84" s="33">
        <v>44182</v>
      </c>
      <c r="C84" s="9" t="s">
        <v>315</v>
      </c>
      <c r="D84" s="9" t="s">
        <v>413</v>
      </c>
      <c r="E84" s="9" t="s">
        <v>462</v>
      </c>
      <c r="F84" s="104">
        <v>122590</v>
      </c>
    </row>
    <row r="85" spans="1:6">
      <c r="A85" s="32" t="s">
        <v>461</v>
      </c>
      <c r="B85" s="33">
        <v>44182</v>
      </c>
      <c r="C85" s="9" t="s">
        <v>315</v>
      </c>
      <c r="D85" s="9" t="s">
        <v>463</v>
      </c>
      <c r="E85" s="9" t="s">
        <v>464</v>
      </c>
      <c r="F85" s="104">
        <v>846420</v>
      </c>
    </row>
    <row r="86" spans="1:6">
      <c r="A86" s="32" t="s">
        <v>461</v>
      </c>
      <c r="B86" s="33">
        <v>44182</v>
      </c>
      <c r="C86" s="9" t="s">
        <v>315</v>
      </c>
      <c r="D86" s="9" t="s">
        <v>465</v>
      </c>
      <c r="E86" s="9" t="s">
        <v>466</v>
      </c>
      <c r="F86" s="104">
        <v>7854.7</v>
      </c>
    </row>
    <row r="87" spans="1:6">
      <c r="A87" s="32" t="s">
        <v>461</v>
      </c>
      <c r="B87" s="33">
        <v>44182</v>
      </c>
      <c r="C87" s="9" t="s">
        <v>315</v>
      </c>
      <c r="D87" s="9" t="s">
        <v>465</v>
      </c>
      <c r="E87" s="9" t="s">
        <v>467</v>
      </c>
      <c r="F87" s="104">
        <v>635547.14999999991</v>
      </c>
    </row>
    <row r="88" spans="1:6">
      <c r="A88" s="32" t="s">
        <v>461</v>
      </c>
      <c r="B88" s="33">
        <v>44182</v>
      </c>
      <c r="C88" s="9" t="s">
        <v>315</v>
      </c>
      <c r="D88" s="9" t="s">
        <v>468</v>
      </c>
      <c r="E88" s="9" t="s">
        <v>469</v>
      </c>
      <c r="F88" s="104">
        <v>1070448.31</v>
      </c>
    </row>
    <row r="89" spans="1:6">
      <c r="A89" s="32" t="s">
        <v>461</v>
      </c>
      <c r="B89" s="33">
        <v>44182</v>
      </c>
      <c r="C89" s="9" t="s">
        <v>315</v>
      </c>
      <c r="D89" s="9" t="s">
        <v>470</v>
      </c>
      <c r="E89" s="9" t="s">
        <v>471</v>
      </c>
      <c r="F89" s="104">
        <v>386830</v>
      </c>
    </row>
    <row r="90" spans="1:6">
      <c r="A90" s="32" t="s">
        <v>461</v>
      </c>
      <c r="B90" s="33">
        <v>44182</v>
      </c>
      <c r="C90" s="9" t="s">
        <v>315</v>
      </c>
      <c r="D90" s="9" t="s">
        <v>472</v>
      </c>
      <c r="E90" s="9" t="s">
        <v>473</v>
      </c>
      <c r="F90" s="104">
        <v>3404614.12</v>
      </c>
    </row>
    <row r="91" spans="1:6">
      <c r="A91" s="32" t="s">
        <v>461</v>
      </c>
      <c r="B91" s="33">
        <v>44182</v>
      </c>
      <c r="C91" s="9" t="s">
        <v>315</v>
      </c>
      <c r="D91" s="9" t="s">
        <v>472</v>
      </c>
      <c r="E91" s="9" t="s">
        <v>474</v>
      </c>
      <c r="F91" s="104">
        <v>3404614.12</v>
      </c>
    </row>
    <row r="92" spans="1:6">
      <c r="A92" s="32" t="s">
        <v>461</v>
      </c>
      <c r="B92" s="33">
        <v>44182</v>
      </c>
      <c r="C92" s="9" t="s">
        <v>315</v>
      </c>
      <c r="D92" s="9" t="s">
        <v>369</v>
      </c>
      <c r="E92" s="9" t="s">
        <v>475</v>
      </c>
      <c r="F92" s="104">
        <v>226000</v>
      </c>
    </row>
    <row r="93" spans="1:6">
      <c r="A93" s="32" t="s">
        <v>461</v>
      </c>
      <c r="B93" s="33">
        <v>44182</v>
      </c>
      <c r="C93" s="9" t="s">
        <v>315</v>
      </c>
      <c r="D93" s="9" t="s">
        <v>425</v>
      </c>
      <c r="E93" s="9" t="s">
        <v>476</v>
      </c>
      <c r="F93" s="104">
        <v>7600</v>
      </c>
    </row>
    <row r="94" spans="1:6">
      <c r="A94" s="32" t="s">
        <v>461</v>
      </c>
      <c r="B94" s="33">
        <v>44182</v>
      </c>
      <c r="C94" s="9" t="s">
        <v>315</v>
      </c>
      <c r="D94" s="9" t="s">
        <v>477</v>
      </c>
      <c r="E94" s="9" t="s">
        <v>478</v>
      </c>
      <c r="F94" s="104">
        <v>61400</v>
      </c>
    </row>
    <row r="95" spans="1:6">
      <c r="A95" s="32" t="s">
        <v>461</v>
      </c>
      <c r="B95" s="33">
        <v>44182</v>
      </c>
      <c r="C95" s="9" t="s">
        <v>315</v>
      </c>
      <c r="D95" s="9" t="s">
        <v>479</v>
      </c>
      <c r="E95" s="9" t="s">
        <v>480</v>
      </c>
      <c r="F95" s="104">
        <v>12500</v>
      </c>
    </row>
    <row r="96" spans="1:6">
      <c r="A96" s="32" t="s">
        <v>461</v>
      </c>
      <c r="B96" s="33">
        <v>44182</v>
      </c>
      <c r="C96" s="9" t="s">
        <v>315</v>
      </c>
      <c r="D96" s="9" t="s">
        <v>481</v>
      </c>
      <c r="E96" s="9" t="s">
        <v>482</v>
      </c>
      <c r="F96" s="104">
        <v>45600</v>
      </c>
    </row>
    <row r="97" spans="1:6">
      <c r="A97" s="32" t="s">
        <v>461</v>
      </c>
      <c r="B97" s="33">
        <v>44182</v>
      </c>
      <c r="C97" s="9" t="s">
        <v>315</v>
      </c>
      <c r="D97" s="9" t="s">
        <v>483</v>
      </c>
      <c r="E97" s="9" t="s">
        <v>484</v>
      </c>
      <c r="F97" s="104">
        <v>69000</v>
      </c>
    </row>
    <row r="98" spans="1:6">
      <c r="A98" s="32" t="s">
        <v>461</v>
      </c>
      <c r="B98" s="33">
        <v>44182</v>
      </c>
      <c r="C98" s="9" t="s">
        <v>315</v>
      </c>
      <c r="D98" s="9" t="s">
        <v>423</v>
      </c>
      <c r="E98" s="9" t="s">
        <v>485</v>
      </c>
      <c r="F98" s="104">
        <v>8000</v>
      </c>
    </row>
    <row r="99" spans="1:6">
      <c r="A99" s="32" t="s">
        <v>461</v>
      </c>
      <c r="B99" s="33">
        <v>44182</v>
      </c>
      <c r="C99" s="9" t="s">
        <v>315</v>
      </c>
      <c r="D99" s="9" t="s">
        <v>486</v>
      </c>
      <c r="E99" s="9" t="s">
        <v>487</v>
      </c>
      <c r="F99" s="104">
        <v>229616</v>
      </c>
    </row>
    <row r="100" spans="1:6">
      <c r="A100" s="32" t="s">
        <v>461</v>
      </c>
      <c r="B100" s="33">
        <v>44182</v>
      </c>
      <c r="C100" s="9" t="s">
        <v>315</v>
      </c>
      <c r="D100" s="9" t="s">
        <v>488</v>
      </c>
      <c r="E100" s="9" t="s">
        <v>489</v>
      </c>
      <c r="F100" s="104">
        <v>140614.79999999999</v>
      </c>
    </row>
    <row r="101" spans="1:6">
      <c r="A101" s="32" t="s">
        <v>461</v>
      </c>
      <c r="B101" s="33">
        <v>44182</v>
      </c>
      <c r="C101" s="9" t="s">
        <v>315</v>
      </c>
      <c r="D101" s="9" t="s">
        <v>490</v>
      </c>
      <c r="E101" s="9" t="s">
        <v>491</v>
      </c>
      <c r="F101" s="104">
        <v>469530</v>
      </c>
    </row>
    <row r="102" spans="1:6">
      <c r="A102" s="32" t="s">
        <v>461</v>
      </c>
      <c r="B102" s="33">
        <v>44182</v>
      </c>
      <c r="C102" s="9" t="s">
        <v>315</v>
      </c>
      <c r="D102" s="9" t="s">
        <v>492</v>
      </c>
      <c r="E102" s="9" t="s">
        <v>493</v>
      </c>
      <c r="F102" s="104">
        <v>43505</v>
      </c>
    </row>
    <row r="103" spans="1:6">
      <c r="A103" s="32" t="s">
        <v>461</v>
      </c>
      <c r="B103" s="33">
        <v>44182</v>
      </c>
      <c r="C103" s="9" t="s">
        <v>315</v>
      </c>
      <c r="D103" s="9" t="s">
        <v>494</v>
      </c>
      <c r="E103" s="9" t="s">
        <v>495</v>
      </c>
      <c r="F103" s="104">
        <v>43425.9</v>
      </c>
    </row>
    <row r="104" spans="1:6">
      <c r="A104" s="32" t="s">
        <v>461</v>
      </c>
      <c r="B104" s="33">
        <v>44182</v>
      </c>
      <c r="C104" s="9" t="s">
        <v>315</v>
      </c>
      <c r="D104" s="9" t="s">
        <v>494</v>
      </c>
      <c r="E104" s="9" t="s">
        <v>496</v>
      </c>
      <c r="F104" s="104">
        <v>23198.9</v>
      </c>
    </row>
    <row r="105" spans="1:6">
      <c r="A105" s="32" t="s">
        <v>461</v>
      </c>
      <c r="B105" s="33">
        <v>44182</v>
      </c>
      <c r="C105" s="9" t="s">
        <v>315</v>
      </c>
      <c r="D105" s="9" t="s">
        <v>442</v>
      </c>
      <c r="E105" s="9" t="s">
        <v>497</v>
      </c>
      <c r="F105" s="104">
        <v>3807683.29</v>
      </c>
    </row>
    <row r="106" spans="1:6">
      <c r="A106" s="32" t="s">
        <v>461</v>
      </c>
      <c r="B106" s="33">
        <v>44182</v>
      </c>
      <c r="C106" s="9" t="s">
        <v>315</v>
      </c>
      <c r="D106" s="9" t="s">
        <v>442</v>
      </c>
      <c r="E106" s="9" t="s">
        <v>498</v>
      </c>
      <c r="F106" s="104">
        <v>681607.31</v>
      </c>
    </row>
    <row r="107" spans="1:6">
      <c r="F107" s="104"/>
    </row>
    <row r="108" spans="1:6">
      <c r="F108" s="104"/>
    </row>
    <row r="109" spans="1:6">
      <c r="F109" s="104"/>
    </row>
    <row r="110" spans="1:6">
      <c r="F110" s="104"/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</dc:creator>
  <cp:keywords/>
  <dc:description/>
  <cp:lastModifiedBy>X</cp:lastModifiedBy>
  <cp:revision/>
  <dcterms:created xsi:type="dcterms:W3CDTF">2013-03-07T15:00:21Z</dcterms:created>
  <dcterms:modified xsi:type="dcterms:W3CDTF">2022-11-01T17:37:40Z</dcterms:modified>
  <cp:category/>
  <cp:contentStatus/>
</cp:coreProperties>
</file>