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<sst xmlns="http://schemas.openxmlformats.org/spreadsheetml/2006/main" count="1104" uniqueCount="913">
  <si>
    <t>Balance de Comprobación</t>
  </si>
  <si>
    <t>Código Institucional:</t>
  </si>
  <si>
    <t>Moneda: CRC</t>
  </si>
  <si>
    <t>CODIGO SEGMENTO</t>
  </si>
  <si>
    <t>CUENTA (REPORTAR MÁXIMO A NIVEL 8)</t>
  </si>
  <si>
    <t>NOMBRE CUENTA</t>
  </si>
  <si>
    <t>SALDO INICIAL</t>
  </si>
  <si>
    <t>DEBITOS PERIODO</t>
  </si>
  <si>
    <t>CREDITOS PERIODO</t>
  </si>
  <si>
    <t>SALDO FINAL</t>
  </si>
  <si>
    <t>1.</t>
  </si>
  <si>
    <t>ACTIVO</t>
  </si>
  <si>
    <t>1.1.</t>
  </si>
  <si>
    <t>Activo Corriente</t>
  </si>
  <si>
    <t>1.1.1.</t>
  </si>
  <si>
    <t>Efectivo y equivalentes de efectivo</t>
  </si>
  <si>
    <t>1.1.1.01.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</si>
  <si>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</si>
  <si>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</si>
  <si>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</si>
  <si>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</si>
  <si>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</si>
  <si>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1.1.1.01.02.02.1.</t>
  </si>
  <si>
    <t>Cajas de ahorro en el sector público interno</t>
  </si>
  <si>
    <t>1.1.1.01.02.02.2.</t>
  </si>
  <si>
    <t>Cuentas corrientes en el sector público interno</t>
  </si>
  <si>
    <t>1.1.1.01.02.02.2.21103</t>
  </si>
  <si>
    <t>Banco Nacional de Costa Rica</t>
  </si>
  <si>
    <t>1.1.1.01.02.02.3.</t>
  </si>
  <si>
    <t>Caja Única</t>
  </si>
  <si>
    <t>1.1.1.01.02.02.3.11206</t>
  </si>
  <si>
    <t xml:space="preserve">Ministerio de Hacienda (MHD)  </t>
  </si>
  <si>
    <t>1.1.3.</t>
  </si>
  <si>
    <t>Cuentas a cobrar a corto plazo</t>
  </si>
  <si>
    <t>1.1.3.06.</t>
  </si>
  <si>
    <t>Transferencias a cobrar a corto plazo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</si>
  <si>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</si>
  <si>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</si>
  <si>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</si>
  <si>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</si>
  <si>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</si>
  <si>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</si>
  <si>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</si>
  <si>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</si>
  <si>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</si>
  <si>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</si>
  <si>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</si>
  <si>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Productos químicos y conexos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</si>
  <si>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</si>
  <si>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</si>
  <si>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</si>
  <si>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</si>
  <si>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</si>
  <si>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</si>
  <si>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</si>
  <si>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Tintas, pinturas y diluyentes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</si>
  <si>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</si>
  <si>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</si>
  <si>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</si>
  <si>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</si>
  <si>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</si>
  <si>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</si>
  <si>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</si>
  <si>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</si>
  <si>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</si>
  <si>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</si>
  <si>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</si>
  <si>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</si>
  <si>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</si>
  <si>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</si>
  <si>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</si>
  <si>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</si>
  <si>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</si>
  <si>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</si>
  <si>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</si>
  <si>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</si>
  <si>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</si>
  <si>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</si>
  <si>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</si>
  <si>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</si>
  <si>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</si>
  <si>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</si>
  <si>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</si>
  <si>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</si>
  <si>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</si>
  <si>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</si>
  <si>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</si>
  <si>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</si>
  <si>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</si>
  <si>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</si>
  <si>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</si>
  <si>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Útiles, materiales y suministros diversos</t>
  </si>
  <si>
    <t>1.1.4.01.99.01.</t>
  </si>
  <si>
    <t>Útiles y materiales de oficina y cómputo</t>
  </si>
  <si>
    <t>1.1.4.01.99.02.</t>
  </si>
  <si>
    <t>Útiles y materiales médico, hospitalario y de investigación</t>
  </si>
  <si>
    <t>1.1.4.01.99.03.</t>
  </si>
  <si>
    <t>Productos de papel, cartón e impresos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</si>
  <si>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</si>
  <si>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</si>
  <si>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</si>
  <si>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</si>
  <si>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</si>
  <si>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</si>
  <si>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</si>
  <si>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</si>
  <si>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</si>
  <si>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Otros útiles, materiales y suministros diversos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</si>
  <si>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</si>
  <si>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</si>
  <si>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</si>
  <si>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</si>
  <si>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</si>
  <si>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</si>
  <si>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</si>
  <si>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</si>
  <si>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</t>
  </si>
  <si>
    <t>Activo No Corriente</t>
  </si>
  <si>
    <t>1.2.5.</t>
  </si>
  <si>
    <t>Bienes no concesionados</t>
  </si>
  <si>
    <t>1.2.5.01.</t>
  </si>
  <si>
    <t>Propiedades, planta y equipos explotados</t>
  </si>
  <si>
    <t>1.2.5.01.01.</t>
  </si>
  <si>
    <t>Tierras y terrenos</t>
  </si>
  <si>
    <t>1.2.5.01.01.01.</t>
  </si>
  <si>
    <t>Terrenos para construcción de edificios</t>
  </si>
  <si>
    <t>1.2.5.01.01.01.6.</t>
  </si>
  <si>
    <t>Valores de origen</t>
  </si>
  <si>
    <t>1.2.5.01.01.01.7.</t>
  </si>
  <si>
    <t>Revaluaciones</t>
  </si>
  <si>
    <t>1.2.5.01.01.01.8.</t>
  </si>
  <si>
    <t>Pérdidas por deterioro *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</si>
  <si>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</si>
  <si>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</si>
  <si>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</si>
  <si>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</si>
  <si>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</si>
  <si>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</si>
  <si>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</si>
  <si>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Depreciaciones acumuladas *</t>
  </si>
  <si>
    <t>1.2.5.01.02.01.4.</t>
  </si>
  <si>
    <t>1.2.5.01.02.01.5.</t>
  </si>
  <si>
    <t>Mejoras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</si>
  <si>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</si>
  <si>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</si>
  <si>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</si>
  <si>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</si>
  <si>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</si>
  <si>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</si>
  <si>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</si>
  <si>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</si>
  <si>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</si>
  <si>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</si>
  <si>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</si>
  <si>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</si>
  <si>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</si>
  <si>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</si>
  <si>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</si>
  <si>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</si>
  <si>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</si>
  <si>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</si>
  <si>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</si>
  <si>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</si>
  <si>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</si>
  <si>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</si>
  <si>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</si>
  <si>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</si>
  <si>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</si>
  <si>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</si>
  <si>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</si>
  <si>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</si>
  <si>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</si>
  <si>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</si>
  <si>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</si>
  <si>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</si>
  <si>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</si>
  <si>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</si>
  <si>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</si>
  <si>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</si>
  <si>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</si>
  <si>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</si>
  <si>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</si>
  <si>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</si>
  <si>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</si>
  <si>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</si>
  <si>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</si>
  <si>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</si>
  <si>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</si>
  <si>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</si>
  <si>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</si>
  <si>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</si>
  <si>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</si>
  <si>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</si>
  <si>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</si>
  <si>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</si>
  <si>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</si>
  <si>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</si>
  <si>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</si>
  <si>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</si>
  <si>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</si>
  <si>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</si>
  <si>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</si>
  <si>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</si>
  <si>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</si>
  <si>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</si>
  <si>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</si>
  <si>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</si>
  <si>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</t>
  </si>
  <si>
    <t>Equipos y mobiliario de oficina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</si>
  <si>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</si>
  <si>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</si>
  <si>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</si>
  <si>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</si>
  <si>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</si>
  <si>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</si>
  <si>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</si>
  <si>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1.2.5.01.06.02.</t>
  </si>
  <si>
    <t>Mesas y escritorios</t>
  </si>
  <si>
    <t>1.2.5.01.06.02.1.</t>
  </si>
  <si>
    <t>1.2.5.01.06.02.2.</t>
  </si>
  <si>
    <t>1.2.5.01.06.02.3.</t>
  </si>
  <si>
    <t>1.2.5.01.06.02.4.</t>
  </si>
  <si>
    <t>1.2.5.01.06.02.5.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</si>
  <si>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</si>
  <si>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</si>
  <si>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</si>
  <si>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</si>
  <si>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</si>
  <si>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</si>
  <si>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</si>
  <si>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</si>
  <si>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</si>
  <si>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</si>
  <si>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</si>
  <si>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</si>
  <si>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</si>
  <si>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</si>
  <si>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</si>
  <si>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</si>
  <si>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</si>
  <si>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</si>
  <si>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</si>
  <si>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</si>
  <si>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</si>
  <si>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</si>
  <si>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</si>
  <si>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</si>
  <si>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</si>
  <si>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</si>
  <si>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</si>
  <si>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</si>
  <si>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</si>
  <si>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</si>
  <si>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</si>
  <si>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</si>
  <si>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</si>
  <si>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</si>
  <si>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</si>
  <si>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</si>
  <si>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</si>
  <si>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</si>
  <si>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</si>
  <si>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</si>
  <si>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</si>
  <si>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</si>
  <si>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</si>
  <si>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</si>
  <si>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</si>
  <si>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</si>
  <si>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</si>
  <si>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</si>
  <si>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</si>
  <si>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</si>
  <si>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</si>
  <si>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</si>
  <si>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</si>
  <si>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</si>
  <si>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</si>
  <si>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</si>
  <si>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</si>
  <si>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</si>
  <si>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</si>
  <si>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</si>
  <si>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</si>
  <si>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</si>
  <si>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</si>
  <si>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</si>
  <si>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</si>
  <si>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</si>
  <si>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</si>
  <si>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</si>
  <si>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</si>
  <si>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</si>
  <si>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</si>
  <si>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</si>
  <si>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</si>
  <si>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</si>
  <si>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</si>
  <si>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</si>
  <si>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</si>
  <si>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</si>
  <si>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</si>
  <si>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</si>
  <si>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</si>
  <si>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</si>
  <si>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</si>
  <si>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</si>
  <si>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</si>
  <si>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</si>
  <si>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</si>
  <si>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</si>
  <si>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</si>
  <si>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</si>
  <si>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</si>
  <si>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</si>
  <si>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</si>
  <si>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</si>
  <si>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</si>
  <si>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</si>
  <si>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</si>
  <si>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</si>
  <si>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</si>
  <si>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</si>
  <si>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</si>
  <si>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</si>
  <si>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</si>
  <si>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</si>
  <si>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</si>
  <si>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</si>
  <si>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</si>
  <si>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</si>
  <si>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</si>
  <si>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</si>
  <si>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</si>
  <si>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</si>
  <si>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</si>
  <si>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</si>
  <si>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</si>
  <si>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</si>
  <si>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</si>
  <si>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</si>
  <si>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</si>
  <si>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</si>
  <si>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</si>
  <si>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</si>
  <si>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</si>
  <si>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</si>
  <si>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</si>
  <si>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</si>
  <si>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</si>
  <si>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</si>
  <si>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</si>
  <si>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</si>
  <si>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</si>
  <si>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</si>
  <si>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</si>
  <si>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</si>
  <si>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</si>
  <si>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</si>
  <si>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2.</t>
  </si>
  <si>
    <t>PASIVO</t>
  </si>
  <si>
    <t>2.1.</t>
  </si>
  <si>
    <t>Pasivo Corriente</t>
  </si>
  <si>
    <t>2.1.1.</t>
  </si>
  <si>
    <t>Deudas a corto plazo</t>
  </si>
  <si>
    <t>2.1.1.01.</t>
  </si>
  <si>
    <t>Deudas comerciales a corto plazo</t>
  </si>
  <si>
    <t>2.1.1.01.04.</t>
  </si>
  <si>
    <t>Deudas por adquisición de servicios c/p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</si>
  <si>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</si>
  <si>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</si>
  <si>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</si>
  <si>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</si>
  <si>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</si>
  <si>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</si>
  <si>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</si>
  <si>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</si>
  <si>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</si>
  <si>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</si>
  <si>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</si>
  <si>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</si>
  <si>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</si>
  <si>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</si>
  <si>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</si>
  <si>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</si>
  <si>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</si>
  <si>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</si>
  <si>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</si>
  <si>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</si>
  <si>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</si>
  <si>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</si>
  <si>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</si>
  <si>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</si>
  <si>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</si>
  <si>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</si>
  <si>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</si>
  <si>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</si>
  <si>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</si>
  <si>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</si>
  <si>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</si>
  <si>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</si>
  <si>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</si>
  <si>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</si>
  <si>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</t>
  </si>
  <si>
    <t>2.1.3.03.01.02.0.99999</t>
  </si>
  <si>
    <t>3.</t>
  </si>
  <si>
    <t>PATRIMONIO</t>
  </si>
  <si>
    <t>3.1.</t>
  </si>
  <si>
    <t>Patrimonio público</t>
  </si>
  <si>
    <t>3.1.1.</t>
  </si>
  <si>
    <t>Capital</t>
  </si>
  <si>
    <t>3.1.1.01.</t>
  </si>
  <si>
    <t>Capital inicial</t>
  </si>
  <si>
    <t>3.1.1.01.01.</t>
  </si>
  <si>
    <t>Capital inicial a valores históricos</t>
  </si>
  <si>
    <t>3.1.1.01.01.00.</t>
  </si>
  <si>
    <t>3.1.1.01.01.00.0.</t>
  </si>
  <si>
    <t>3.1.1.01.01.00.0.11206</t>
  </si>
  <si>
    <t>3.1.1.02.</t>
  </si>
  <si>
    <t>Incorporaciones al capital</t>
  </si>
  <si>
    <t>3.1.1.02.01.</t>
  </si>
  <si>
    <t>Incorporaciones al capital a valores históricos</t>
  </si>
  <si>
    <t>3.1.1.02.02.</t>
  </si>
  <si>
    <t>Ajuste por reexpresión de incorporaciones al capital</t>
  </si>
  <si>
    <t>3.1.3.</t>
  </si>
  <si>
    <t>Reservas</t>
  </si>
  <si>
    <t>3.1.3.01.</t>
  </si>
  <si>
    <t>Revaluación de bienes</t>
  </si>
  <si>
    <t>3.1.3.01.01.</t>
  </si>
  <si>
    <t>Revaluación de propiedades, planta y equipos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</si>
  <si>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</si>
  <si>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</si>
  <si>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</si>
  <si>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</si>
  <si>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</si>
  <si>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</si>
  <si>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3.1.5.02.</t>
  </si>
  <si>
    <t>Resultado del ejercicio</t>
  </si>
  <si>
    <t>3.1.5.02.01.</t>
  </si>
  <si>
    <t>Cierre cuentas de ingresos</t>
  </si>
  <si>
    <t>3.1.5.02.02.</t>
  </si>
  <si>
    <t>Cierre cuentas de gastos</t>
  </si>
  <si>
    <t>4.</t>
  </si>
  <si>
    <t>INGRESOS</t>
  </si>
  <si>
    <t>4.6.</t>
  </si>
  <si>
    <t>Transferencias</t>
  </si>
  <si>
    <t>4.6.1.</t>
  </si>
  <si>
    <t>Transferencias corrientes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</si>
  <si>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</si>
  <si>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</si>
  <si>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</si>
  <si>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</si>
  <si>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</si>
  <si>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</si>
  <si>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</si>
  <si>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</si>
  <si>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</si>
  <si>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4.6.1.02.01.06.0</t>
  </si>
  <si>
    <t>4.6.1.02.01.06.0.11206</t>
  </si>
  <si>
    <t>Transferencias de capital del Gobieno central Ministerio Hacienda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</si>
  <si>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</si>
  <si>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</si>
  <si>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</si>
  <si>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</si>
  <si>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</si>
  <si>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</si>
  <si>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</si>
  <si>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</si>
  <si>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</si>
  <si>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</si>
  <si>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</si>
  <si>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</si>
  <si>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</si>
  <si>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</si>
  <si>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</si>
  <si>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</si>
  <si>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</si>
  <si>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4.6.2.02.01.06.0</t>
  </si>
  <si>
    <t>4.6.2.02.01.06.0.11206</t>
  </si>
  <si>
    <t>4.6.2.02.01.99.</t>
  </si>
  <si>
    <t>Otras transferencias de capital del Gobierno Central</t>
  </si>
  <si>
    <t>4.9.</t>
  </si>
  <si>
    <t>Otros ingresos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</si>
  <si>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</si>
  <si>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</si>
  <si>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</si>
  <si>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</si>
  <si>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</si>
  <si>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</si>
  <si>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</si>
  <si>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</si>
  <si>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</si>
  <si>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</si>
  <si>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</t>
  </si>
  <si>
    <t>GASTOS</t>
  </si>
  <si>
    <t>5.1.</t>
  </si>
  <si>
    <t>Gastos de funcionamiento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</si>
  <si>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</si>
  <si>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</si>
  <si>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</si>
  <si>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</si>
  <si>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</si>
  <si>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</si>
  <si>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</si>
  <si>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</si>
  <si>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</si>
  <si>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</si>
  <si>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</si>
  <si>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</si>
  <si>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</si>
  <si>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</si>
  <si>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</si>
  <si>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</si>
  <si>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</si>
  <si>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</si>
  <si>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</si>
  <si>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</si>
  <si>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</si>
  <si>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</si>
  <si>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</si>
  <si>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</si>
  <si>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</si>
  <si>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</si>
  <si>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</si>
  <si>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</si>
  <si>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</si>
  <si>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</si>
  <si>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</si>
  <si>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</si>
  <si>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</si>
  <si>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</si>
  <si>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</si>
  <si>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</si>
  <si>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</si>
  <si>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</si>
  <si>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</si>
  <si>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</si>
  <si>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</si>
  <si>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</si>
  <si>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</si>
  <si>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</si>
  <si>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</si>
  <si>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</si>
  <si>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</si>
  <si>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</si>
  <si>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</si>
  <si>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</si>
  <si>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</si>
  <si>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</si>
  <si>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</si>
  <si>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</si>
  <si>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</si>
  <si>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</si>
  <si>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</si>
  <si>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</si>
  <si>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</si>
  <si>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</si>
  <si>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</si>
  <si>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</si>
  <si>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</si>
  <si>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</si>
  <si>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</si>
  <si>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</si>
  <si>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</si>
  <si>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</si>
  <si>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</si>
  <si>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</si>
  <si>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</si>
  <si>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</si>
  <si>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</si>
  <si>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</si>
  <si>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</si>
  <si>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</si>
  <si>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</si>
  <si>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</si>
  <si>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</si>
  <si>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</si>
  <si>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</si>
  <si>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</si>
  <si>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</si>
  <si>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</si>
  <si>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</si>
  <si>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</si>
  <si>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</si>
  <si>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</si>
  <si>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</si>
  <si>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</si>
  <si>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</t>
  </si>
  <si>
    <t>Servicios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</si>
  <si>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</si>
  <si>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</si>
  <si>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</si>
  <si>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</si>
  <si>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</si>
  <si>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</si>
  <si>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</si>
  <si>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</si>
  <si>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</si>
  <si>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</si>
  <si>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</si>
  <si>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</si>
  <si>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</si>
  <si>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</si>
  <si>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</t>
  </si>
  <si>
    <t>Servicios básicos</t>
  </si>
  <si>
    <t>5.1.2.02.01.</t>
  </si>
  <si>
    <t>Agua y alcantarillado</t>
  </si>
  <si>
    <t>5.1.2.02.02.</t>
  </si>
  <si>
    <t>Energía eléctrica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</si>
  <si>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</si>
  <si>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</si>
  <si>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</si>
  <si>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</si>
  <si>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</si>
  <si>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</si>
  <si>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5.1.2.02.99.</t>
  </si>
  <si>
    <t>Otros servicios básicos</t>
  </si>
  <si>
    <t>5.1.2.03.</t>
  </si>
  <si>
    <t>Servicios comerciales y financieros</t>
  </si>
  <si>
    <t>5.1.2.03.01.</t>
  </si>
  <si>
    <t>Servicios de información</t>
  </si>
  <si>
    <t>5.1.2.03.02.</t>
  </si>
  <si>
    <t>Publicidad y propaganda</t>
  </si>
  <si>
    <t>5.1.2.03.03.</t>
  </si>
  <si>
    <t>Impresión, encuadernación y otros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</si>
  <si>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</si>
  <si>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</si>
  <si>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</si>
  <si>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</si>
  <si>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</si>
  <si>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</si>
  <si>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</si>
  <si>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</si>
  <si>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</t>
  </si>
  <si>
    <t>Servicios de gestión y apoyo</t>
  </si>
  <si>
    <t>5.1.2.04.01.</t>
  </si>
  <si>
    <t>Servicios médicos y de laboratorio</t>
  </si>
  <si>
    <t>5.1.2.04.02.</t>
  </si>
  <si>
    <t>Servicios jurídicos</t>
  </si>
  <si>
    <t>5.1.2.04.03.</t>
  </si>
  <si>
    <t>Servicios de ingeniería</t>
  </si>
  <si>
    <t>5.1.2.04.04.</t>
  </si>
  <si>
    <t>Servicios en ciencias económicas y sociales</t>
  </si>
  <si>
    <t>5.1.2.04.05.</t>
  </si>
  <si>
    <t>Servicios de mantenimiento de sistemas informáticos</t>
  </si>
  <si>
    <t>5.1.2.04.06.</t>
  </si>
  <si>
    <t>Servicios generales</t>
  </si>
  <si>
    <t>5.1.2.04.99.</t>
  </si>
  <si>
    <t>Otros servicios de gestión y apoyo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</si>
  <si>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</si>
  <si>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</si>
  <si>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</si>
  <si>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</si>
  <si>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</si>
  <si>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</si>
  <si>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</si>
  <si>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</si>
  <si>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</si>
  <si>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</si>
  <si>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</si>
  <si>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</si>
  <si>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</si>
  <si>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</si>
  <si>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</si>
  <si>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</si>
  <si>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</si>
  <si>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</si>
  <si>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</si>
  <si>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</si>
  <si>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</si>
  <si>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</si>
  <si>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</si>
  <si>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</si>
  <si>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</si>
  <si>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</si>
  <si>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</si>
  <si>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</si>
  <si>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</si>
  <si>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</si>
  <si>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</si>
  <si>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</si>
  <si>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</si>
  <si>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</si>
  <si>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</si>
  <si>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</si>
  <si>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</si>
  <si>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</si>
  <si>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</t>
  </si>
  <si>
    <t>Capacitación y protocolo</t>
  </si>
  <si>
    <t>5.1.2.07.01.</t>
  </si>
  <si>
    <t>Actividades de capacitación</t>
  </si>
  <si>
    <t>5.1.2.07.02.</t>
  </si>
  <si>
    <t>Actividades protocolarias y sociales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</si>
  <si>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</si>
  <si>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</si>
  <si>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</si>
  <si>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</si>
  <si>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</si>
  <si>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</si>
  <si>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</si>
  <si>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</si>
  <si>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</si>
  <si>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</si>
  <si>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</si>
  <si>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</si>
  <si>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</si>
  <si>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</si>
  <si>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</si>
  <si>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</si>
  <si>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</si>
  <si>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</si>
  <si>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</si>
  <si>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</si>
  <si>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</si>
  <si>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</si>
  <si>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</si>
  <si>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</si>
  <si>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</si>
  <si>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</si>
  <si>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</si>
  <si>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</si>
  <si>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</t>
  </si>
  <si>
    <t>Materiales y suministros consumidos</t>
  </si>
  <si>
    <t>5.1.3.01.</t>
  </si>
  <si>
    <t>5.1.3.01.01.</t>
  </si>
  <si>
    <t>5.1.3.01.02.</t>
  </si>
  <si>
    <t>5.1.3.01.03.</t>
  </si>
  <si>
    <t>5.1.3.01.04.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</si>
  <si>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</si>
  <si>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</si>
  <si>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</si>
  <si>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</si>
  <si>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</si>
  <si>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</si>
  <si>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</si>
  <si>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</si>
  <si>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</si>
  <si>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</si>
  <si>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</si>
  <si>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</si>
  <si>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</si>
  <si>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</si>
  <si>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</si>
  <si>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</si>
  <si>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</si>
  <si>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</si>
  <si>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</si>
  <si>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</si>
  <si>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</si>
  <si>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</si>
  <si>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</si>
  <si>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</t>
  </si>
  <si>
    <t>5.1.3.99.01.</t>
  </si>
  <si>
    <t>5.1.3.99.02.</t>
  </si>
  <si>
    <t>Útiles y materiales médicos, hospitalarios y de investigación</t>
  </si>
  <si>
    <t>5.1.3.99.03.</t>
  </si>
  <si>
    <t>5.1.3.99.04.</t>
  </si>
  <si>
    <t>5.1.3.99.05.</t>
  </si>
  <si>
    <t>5.1.3.99.06.</t>
  </si>
  <si>
    <t>5.1.3.99.07.</t>
  </si>
  <si>
    <t>5.1.3.99.99.</t>
  </si>
  <si>
    <t>5.1.4.</t>
  </si>
  <si>
    <t>Consumo de bienes distintos de inventarios</t>
  </si>
  <si>
    <t>5.1.4.01.</t>
  </si>
  <si>
    <t>Consumo de bienes no concesionados</t>
  </si>
  <si>
    <t>5.1.4.01.01.</t>
  </si>
  <si>
    <t>Depreciaciones de propiedades, planta y equipos explotados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</si>
  <si>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</si>
  <si>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</si>
  <si>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</si>
  <si>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</si>
  <si>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</si>
  <si>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</si>
  <si>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</si>
  <si>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</si>
  <si>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5.1.4.01.01.06.</t>
  </si>
  <si>
    <t>Depreciaciones de equipos y mobiliario de oficina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</si>
  <si>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</si>
  <si>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</si>
  <si>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</si>
  <si>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</si>
  <si>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</si>
  <si>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</si>
  <si>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</si>
  <si>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</si>
  <si>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</si>
  <si>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</si>
  <si>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</si>
  <si>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</si>
  <si>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</si>
  <si>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</si>
  <si>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</si>
  <si>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</si>
  <si>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</si>
  <si>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</si>
  <si>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</si>
  <si>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</si>
  <si>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</si>
  <si>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</si>
  <si>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</si>
  <si>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</si>
  <si>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</si>
  <si>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</si>
  <si>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</si>
  <si>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</si>
  <si>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</si>
  <si>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</si>
  <si>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</si>
  <si>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</si>
  <si>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</si>
  <si>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</si>
  <si>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</si>
  <si>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</si>
  <si>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</si>
  <si>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</si>
  <si>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</si>
  <si>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</si>
  <si>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</si>
  <si>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</si>
  <si>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</si>
  <si>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</si>
  <si>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</si>
  <si>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</si>
  <si>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</si>
  <si>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</si>
  <si>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</si>
  <si>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</si>
  <si>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</si>
  <si>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</si>
  <si>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</si>
  <si>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</si>
  <si>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</si>
  <si>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</si>
  <si>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</si>
  <si>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</si>
  <si>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</si>
  <si>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</si>
  <si>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</si>
  <si>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</si>
  <si>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</si>
  <si>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</si>
  <si>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</si>
  <si>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</si>
  <si>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</si>
  <si>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</si>
  <si>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</si>
  <si>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</si>
  <si>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</si>
  <si>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</si>
  <si>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</si>
  <si>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</si>
  <si>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</si>
  <si>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</si>
  <si>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</si>
  <si>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</si>
  <si>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</si>
  <si>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</si>
  <si>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</si>
  <si>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</si>
  <si>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</si>
  <si>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</si>
  <si>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</si>
  <si>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</t>
  </si>
  <si>
    <t>5.4.1.03.02.01.0.99999</t>
  </si>
  <si>
    <t>ALIANZA GLOBAL DE LAS INSTITUCIONES NACIONALES EN DERECHOS HUMANOS GANHRI</t>
  </si>
  <si>
    <t>5.4.2.</t>
  </si>
  <si>
    <t>5.4.2.02.</t>
  </si>
  <si>
    <t>Transferencias de capital al sector público interno</t>
  </si>
  <si>
    <t>5.4.2.02.01.</t>
  </si>
  <si>
    <t>Transferencias de capital al Gobierno Central</t>
  </si>
  <si>
    <t>5.4.2.02.01.01.</t>
  </si>
  <si>
    <t>Donaciones de capital al Gobierno Central</t>
  </si>
  <si>
    <t>5.4.2.02.01.02.</t>
  </si>
  <si>
    <t>Servicios de capital en especie al Gobierno Central</t>
  </si>
  <si>
    <t>5.4.2.02.01.01.0.</t>
  </si>
  <si>
    <t>5.4.2.02.01.01.0.11206</t>
  </si>
  <si>
    <t>Donaciones de capital al Gobierno Central Ministerio de Hacienda</t>
  </si>
  <si>
    <t>5.4.2.02.01.03.</t>
  </si>
  <si>
    <t>Condonaciones al Gobierno Central</t>
  </si>
  <si>
    <t>5.9.</t>
  </si>
  <si>
    <t>Otros gastos</t>
  </si>
  <si>
    <t>5.9.1.</t>
  </si>
  <si>
    <t>Resultados negativos por tenencia y por exposición a la inflación</t>
  </si>
  <si>
    <t>5.9.1.01.</t>
  </si>
  <si>
    <t>Diferencias de cambio negativas por activos</t>
  </si>
  <si>
    <t>5.9.1.01.01.</t>
  </si>
  <si>
    <t>Diferencias de cambio negativas por efectivo</t>
  </si>
  <si>
    <t>5.9.1.01.01.02.</t>
  </si>
  <si>
    <t>Diferencias de cambio negativas por depósitos bancarios</t>
  </si>
  <si>
    <t>5.9.1.01.01.02.2.</t>
  </si>
  <si>
    <t>Diferencias de cambio negativas por depósitos bancarios en el sector público interno</t>
  </si>
  <si>
    <t>GRAN TOTAL</t>
  </si>
  <si>
    <t/>
  </si>
  <si>
    <t xml:space="preserve"> </t>
  </si>
  <si>
    <t>AL 31 DE MAYO DEL 2020</t>
  </si>
  <si>
    <t>2.1.1.08.</t>
  </si>
  <si>
    <t>2.1.1.08.02.</t>
  </si>
  <si>
    <t>2.1.1.08.02.01.</t>
  </si>
  <si>
    <t>Deudas por Planillas salariales</t>
  </si>
  <si>
    <t>Deudas x Planil salari sec públ intern a pagar c/p</t>
  </si>
  <si>
    <t>Deudas del Gobierno Central a Pagar c/p</t>
  </si>
  <si>
    <t>2.1.4.</t>
  </si>
  <si>
    <t>2.1.4.01.</t>
  </si>
  <si>
    <t>Provisiones y reservas técnicas a corto plazo</t>
  </si>
  <si>
    <t>Provisiones a corto plazo</t>
  </si>
  <si>
    <t>2.1.4.01.03.</t>
  </si>
  <si>
    <t>2.1.4.01.03.01.</t>
  </si>
  <si>
    <t>2.1.4.01.03.02.</t>
  </si>
  <si>
    <t>2.1.4.01.03.99.</t>
  </si>
  <si>
    <t>Provisiones para beneficios a los empleados c/p</t>
  </si>
  <si>
    <t>Provisiones para ausencias remuneradas c/p</t>
  </si>
  <si>
    <t>Provisiones para beneficios por terminación c/p</t>
  </si>
  <si>
    <t>Provisiones para otros beneficios a empleados c/p</t>
  </si>
</sst>
</file>

<file path=xl/styles.xml><?xml version="1.0" encoding="utf-8"?>
<styleSheet xmlns="http://schemas.openxmlformats.org/spreadsheetml/2006/main">
  <numFmts count="1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000000"/>
    <numFmt numFmtId="165" formatCode="#,##0.00000000"/>
    <numFmt numFmtId="166" formatCode="#,##0.000000000"/>
    <numFmt numFmtId="167" formatCode="_-* #,##0.00\ _€_-;\-* #,##0.00\ _€_-;_-* &quot;-&quot;??\ _€_-;_-@_-"/>
    <numFmt numFmtId="168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49" fontId="44" fillId="34" borderId="10" xfId="0" applyNumberFormat="1" applyFont="1" applyFill="1" applyBorder="1" applyAlignment="1" quotePrefix="1">
      <alignment horizontal="center"/>
    </xf>
    <xf numFmtId="49" fontId="45" fillId="34" borderId="10" xfId="0" applyNumberFormat="1" applyFont="1" applyFill="1" applyBorder="1" applyAlignment="1" quotePrefix="1">
      <alignment horizontal="center"/>
    </xf>
    <xf numFmtId="4" fontId="45" fillId="34" borderId="10" xfId="0" applyNumberFormat="1" applyFont="1" applyFill="1" applyBorder="1" applyAlignment="1" quotePrefix="1">
      <alignment horizontal="center"/>
    </xf>
    <xf numFmtId="49" fontId="3" fillId="0" borderId="0" xfId="53" applyNumberFormat="1" applyFont="1" applyFill="1" applyAlignment="1">
      <alignment horizontal="center" vertical="top"/>
      <protection/>
    </xf>
    <xf numFmtId="49" fontId="4" fillId="35" borderId="0" xfId="53" applyNumberFormat="1" applyFont="1" applyFill="1" applyAlignment="1">
      <alignment horizontal="left" vertical="top"/>
      <protection/>
    </xf>
    <xf numFmtId="0" fontId="3" fillId="35" borderId="0" xfId="53" applyFont="1" applyFill="1" applyAlignment="1">
      <alignment vertical="top" wrapText="1"/>
      <protection/>
    </xf>
    <xf numFmtId="4" fontId="3" fillId="35" borderId="0" xfId="53" applyNumberFormat="1" applyFont="1" applyFill="1" applyAlignment="1">
      <alignment horizontal="center" vertical="top" wrapText="1"/>
      <protection/>
    </xf>
    <xf numFmtId="49" fontId="4" fillId="35" borderId="0" xfId="53" applyNumberFormat="1" applyFont="1" applyFill="1" applyBorder="1" applyAlignment="1">
      <alignment horizontal="left" vertical="top"/>
      <protection/>
    </xf>
    <xf numFmtId="0" fontId="4" fillId="35" borderId="0" xfId="53" applyFont="1" applyFill="1" applyBorder="1" applyAlignment="1">
      <alignment vertical="top" wrapText="1"/>
      <protection/>
    </xf>
    <xf numFmtId="4" fontId="4" fillId="35" borderId="0" xfId="53" applyNumberFormat="1" applyFont="1" applyFill="1" applyAlignment="1">
      <alignment horizontal="center" vertical="top" wrapText="1"/>
      <protection/>
    </xf>
    <xf numFmtId="49" fontId="2" fillId="35" borderId="0" xfId="53" applyNumberFormat="1" applyFill="1" applyBorder="1" applyAlignment="1">
      <alignment horizontal="left" vertical="top"/>
      <protection/>
    </xf>
    <xf numFmtId="0" fontId="2" fillId="35" borderId="0" xfId="53" applyFill="1" applyBorder="1" applyAlignment="1">
      <alignment vertical="top" wrapText="1"/>
      <protection/>
    </xf>
    <xf numFmtId="4" fontId="2" fillId="35" borderId="0" xfId="53" applyNumberFormat="1" applyFont="1" applyFill="1" applyAlignment="1">
      <alignment horizontal="center" vertical="top" wrapText="1"/>
      <protection/>
    </xf>
    <xf numFmtId="49" fontId="5" fillId="35" borderId="0" xfId="53" applyNumberFormat="1" applyFont="1" applyFill="1" applyBorder="1" applyAlignment="1">
      <alignment horizontal="left" vertical="top"/>
      <protection/>
    </xf>
    <xf numFmtId="0" fontId="5" fillId="35" borderId="0" xfId="53" applyFont="1" applyFill="1" applyBorder="1" applyAlignment="1">
      <alignment vertical="top" wrapText="1"/>
      <protection/>
    </xf>
    <xf numFmtId="49" fontId="2" fillId="35" borderId="0" xfId="53" applyNumberFormat="1" applyFont="1" applyFill="1" applyBorder="1" applyAlignment="1">
      <alignment horizontal="left" vertical="top"/>
      <protection/>
    </xf>
    <xf numFmtId="0" fontId="5" fillId="35" borderId="0" xfId="52" applyFont="1" applyFill="1" applyAlignment="1">
      <alignment vertical="top" wrapText="1"/>
      <protection/>
    </xf>
    <xf numFmtId="49" fontId="5" fillId="35" borderId="0" xfId="52" applyNumberFormat="1" applyFont="1" applyFill="1" applyAlignment="1">
      <alignment vertical="top"/>
      <protection/>
    </xf>
    <xf numFmtId="0" fontId="2" fillId="35" borderId="0" xfId="0" applyFont="1" applyFill="1" applyAlignment="1">
      <alignment vertical="center" wrapText="1"/>
    </xf>
    <xf numFmtId="4" fontId="4" fillId="35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ont="1" applyFill="1" applyBorder="1" applyAlignment="1">
      <alignment vertical="top" wrapText="1"/>
      <protection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0" fontId="4" fillId="35" borderId="0" xfId="0" applyFont="1" applyFill="1" applyAlignment="1">
      <alignment vertical="top" wrapText="1"/>
    </xf>
    <xf numFmtId="0" fontId="5" fillId="35" borderId="0" xfId="0" applyFont="1" applyFill="1" applyAlignment="1">
      <alignment vertical="top" wrapText="1"/>
    </xf>
    <xf numFmtId="4" fontId="0" fillId="35" borderId="0" xfId="0" applyNumberFormat="1" applyFill="1" applyAlignment="1">
      <alignment horizontal="center"/>
    </xf>
    <xf numFmtId="0" fontId="2" fillId="35" borderId="0" xfId="0" applyFont="1" applyFill="1" applyAlignment="1">
      <alignment vertical="top" wrapText="1"/>
    </xf>
    <xf numFmtId="49" fontId="3" fillId="35" borderId="0" xfId="53" applyNumberFormat="1" applyFont="1" applyFill="1" applyBorder="1" applyAlignment="1">
      <alignment horizontal="left" vertical="top"/>
      <protection/>
    </xf>
    <xf numFmtId="0" fontId="3" fillId="35" borderId="0" xfId="53" applyFont="1" applyFill="1" applyBorder="1" applyAlignment="1">
      <alignment vertical="top" wrapText="1"/>
      <protection/>
    </xf>
    <xf numFmtId="4" fontId="3" fillId="35" borderId="0" xfId="53" applyNumberFormat="1" applyFont="1" applyFill="1" applyBorder="1" applyAlignment="1">
      <alignment horizontal="center" vertical="top" wrapText="1"/>
      <protection/>
    </xf>
    <xf numFmtId="4" fontId="2" fillId="35" borderId="0" xfId="53" applyNumberFormat="1" applyFont="1" applyFill="1" applyBorder="1" applyAlignment="1">
      <alignment horizontal="center" vertical="top" wrapText="1"/>
      <protection/>
    </xf>
    <xf numFmtId="4" fontId="2" fillId="35" borderId="0" xfId="53" applyNumberFormat="1" applyFill="1" applyBorder="1" applyAlignment="1">
      <alignment horizontal="center" vertical="top" wrapText="1"/>
      <protection/>
    </xf>
    <xf numFmtId="0" fontId="2" fillId="35" borderId="0" xfId="53" applyFont="1" applyFill="1" applyBorder="1" applyAlignment="1">
      <alignment horizontal="left" vertical="top"/>
      <protection/>
    </xf>
    <xf numFmtId="49" fontId="2" fillId="36" borderId="0" xfId="53" applyNumberFormat="1" applyFont="1" applyFill="1" applyBorder="1" applyAlignment="1">
      <alignment horizontal="left" vertical="top"/>
      <protection/>
    </xf>
    <xf numFmtId="0" fontId="0" fillId="36" borderId="0" xfId="0" applyFill="1" applyAlignment="1">
      <alignment vertical="top" wrapText="1"/>
    </xf>
    <xf numFmtId="4" fontId="0" fillId="36" borderId="0" xfId="0" applyNumberFormat="1" applyFill="1" applyAlignment="1">
      <alignment horizontal="center"/>
    </xf>
    <xf numFmtId="4" fontId="6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vertical="top" wrapText="1"/>
    </xf>
    <xf numFmtId="0" fontId="2" fillId="0" borderId="0" xfId="53" applyFill="1" applyBorder="1" applyAlignment="1">
      <alignment vertical="top" wrapText="1"/>
      <protection/>
    </xf>
    <xf numFmtId="0" fontId="7" fillId="0" borderId="0" xfId="0" applyFont="1" applyAlignment="1">
      <alignment/>
    </xf>
    <xf numFmtId="49" fontId="8" fillId="37" borderId="11" xfId="0" applyNumberFormat="1" applyFont="1" applyFill="1" applyBorder="1" applyAlignment="1" quotePrefix="1">
      <alignment horizontal="center"/>
    </xf>
    <xf numFmtId="49" fontId="7" fillId="37" borderId="11" xfId="0" applyNumberFormat="1" applyFont="1" applyFill="1" applyBorder="1" applyAlignment="1">
      <alignment/>
    </xf>
    <xf numFmtId="4" fontId="7" fillId="37" borderId="11" xfId="0" applyNumberFormat="1" applyFont="1" applyFill="1" applyBorder="1" applyAlignment="1" applyProtection="1">
      <alignment/>
      <protection/>
    </xf>
    <xf numFmtId="43" fontId="0" fillId="0" borderId="0" xfId="47" applyFont="1" applyAlignment="1">
      <alignment/>
    </xf>
    <xf numFmtId="164" fontId="0" fillId="0" borderId="0" xfId="0" applyNumberFormat="1" applyAlignment="1">
      <alignment/>
    </xf>
    <xf numFmtId="49" fontId="46" fillId="0" borderId="0" xfId="0" applyNumberFormat="1" applyFont="1" applyAlignment="1" quotePrefix="1">
      <alignment horizontal="center"/>
    </xf>
    <xf numFmtId="0" fontId="46" fillId="0" borderId="0" xfId="0" applyFont="1" applyAlignment="1">
      <alignment/>
    </xf>
    <xf numFmtId="0" fontId="46" fillId="0" borderId="0" xfId="0" applyNumberFormat="1" applyFont="1" applyAlignment="1" quotePrefix="1">
      <alignment horizontal="center"/>
    </xf>
    <xf numFmtId="0" fontId="46" fillId="0" borderId="0" xfId="0" applyNumberFormat="1" applyFont="1" applyAlignment="1">
      <alignment/>
    </xf>
    <xf numFmtId="0" fontId="47" fillId="33" borderId="0" xfId="0" applyNumberFormat="1" applyFont="1" applyFill="1" applyAlignment="1">
      <alignment horizontal="center"/>
    </xf>
    <xf numFmtId="0" fontId="47" fillId="33" borderId="0" xfId="0" applyNumberFormat="1" applyFont="1" applyFill="1" applyAlignment="1">
      <alignment/>
    </xf>
    <xf numFmtId="49" fontId="47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9"/>
  <sheetViews>
    <sheetView tabSelected="1" zoomScalePageLayoutView="0" workbookViewId="0" topLeftCell="A264">
      <selection activeCell="G269" sqref="G269"/>
    </sheetView>
  </sheetViews>
  <sheetFormatPr defaultColWidth="11.421875" defaultRowHeight="15"/>
  <cols>
    <col min="2" max="2" width="23.28125" style="0" customWidth="1"/>
    <col min="3" max="3" width="60.140625" style="0" bestFit="1" customWidth="1"/>
    <col min="4" max="4" width="15.28125" style="0" bestFit="1" customWidth="1"/>
    <col min="5" max="5" width="13.7109375" style="0" bestFit="1" customWidth="1"/>
    <col min="6" max="6" width="16.8515625" style="0" bestFit="1" customWidth="1"/>
    <col min="7" max="7" width="15.28125" style="0" bestFit="1" customWidth="1"/>
  </cols>
  <sheetData>
    <row r="1" spans="1:7" ht="15.75">
      <c r="A1" s="1"/>
      <c r="B1" s="48" t="s">
        <v>0</v>
      </c>
      <c r="C1" s="49"/>
      <c r="D1" s="49"/>
      <c r="E1" s="49"/>
      <c r="F1" s="49"/>
      <c r="G1" s="49"/>
    </row>
    <row r="2" spans="1:7" ht="15.75">
      <c r="A2" s="1"/>
      <c r="B2" s="50" t="s">
        <v>894</v>
      </c>
      <c r="C2" s="51"/>
      <c r="D2" s="51"/>
      <c r="E2" s="51"/>
      <c r="F2" s="51"/>
      <c r="G2" s="51"/>
    </row>
    <row r="3" spans="1:7" ht="15.75">
      <c r="A3" s="2"/>
      <c r="B3" s="52">
        <v>10103</v>
      </c>
      <c r="C3" s="53" t="s">
        <v>1</v>
      </c>
      <c r="D3" s="53"/>
      <c r="E3" s="53"/>
      <c r="F3" s="53"/>
      <c r="G3" s="53"/>
    </row>
    <row r="4" spans="1:7" ht="15.75">
      <c r="A4" s="2"/>
      <c r="B4" s="54" t="s">
        <v>2</v>
      </c>
      <c r="C4" s="55" t="s">
        <v>1</v>
      </c>
      <c r="D4" s="55"/>
      <c r="E4" s="55"/>
      <c r="F4" s="55"/>
      <c r="G4" s="55"/>
    </row>
    <row r="5" spans="1:7" ht="15.75">
      <c r="A5" s="2"/>
      <c r="B5" s="52"/>
      <c r="C5" s="53"/>
      <c r="D5" s="53"/>
      <c r="E5" s="53"/>
      <c r="F5" s="53"/>
      <c r="G5" s="53"/>
    </row>
    <row r="6" spans="1:7" ht="15">
      <c r="A6" s="3" t="s">
        <v>3</v>
      </c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7" ht="15">
      <c r="A7" s="6">
        <v>1.1</v>
      </c>
      <c r="B7" s="7" t="s">
        <v>10</v>
      </c>
      <c r="C7" s="8" t="s">
        <v>11</v>
      </c>
      <c r="D7" s="9">
        <v>2620797295.8300004</v>
      </c>
      <c r="E7" s="9">
        <f>+E8+E61</f>
        <v>410042550.52</v>
      </c>
      <c r="F7" s="9">
        <f>+ROUND(F8+F61,2)</f>
        <v>382240400.07</v>
      </c>
      <c r="G7" s="9">
        <f>+D7+E7-F7</f>
        <v>2648599446.28</v>
      </c>
    </row>
    <row r="8" spans="1:7" ht="15">
      <c r="A8" s="6">
        <v>1.1</v>
      </c>
      <c r="B8" s="10" t="s">
        <v>12</v>
      </c>
      <c r="C8" s="11" t="s">
        <v>13</v>
      </c>
      <c r="D8" s="12">
        <v>469539637.15</v>
      </c>
      <c r="E8" s="12">
        <f>+ROUND(E9+E18+E24+E57,2)</f>
        <v>409455817.74</v>
      </c>
      <c r="F8" s="12">
        <f>+ROUND(F9+F18+F24+F57,2)</f>
        <v>369465568.42</v>
      </c>
      <c r="G8" s="12">
        <f aca="true" t="shared" si="0" ref="G8:G71">+ROUND(D8+E8-F8,2)</f>
        <v>509529886.47</v>
      </c>
    </row>
    <row r="9" spans="1:7" ht="15">
      <c r="A9" s="6">
        <v>1.1</v>
      </c>
      <c r="B9" s="10" t="s">
        <v>14</v>
      </c>
      <c r="C9" s="11" t="s">
        <v>15</v>
      </c>
      <c r="D9" s="12">
        <v>70388782.37</v>
      </c>
      <c r="E9" s="12">
        <f>+ROUND(E10,2)</f>
        <v>700835.48</v>
      </c>
      <c r="F9" s="12">
        <f aca="true" t="shared" si="1" ref="E9:F11">+ROUND(F10,2)</f>
        <v>0</v>
      </c>
      <c r="G9" s="12">
        <f t="shared" si="0"/>
        <v>71089617.85</v>
      </c>
    </row>
    <row r="10" spans="1:7" ht="15">
      <c r="A10" s="6">
        <v>1.1</v>
      </c>
      <c r="B10" s="13" t="s">
        <v>16</v>
      </c>
      <c r="C10" s="14" t="s">
        <v>17</v>
      </c>
      <c r="D10" s="15">
        <v>70388782.37</v>
      </c>
      <c r="E10" s="15">
        <f t="shared" si="1"/>
        <v>700835.48</v>
      </c>
      <c r="F10" s="15">
        <f t="shared" si="1"/>
        <v>0</v>
      </c>
      <c r="G10" s="15">
        <f>+ROUND(D10+E10-F10,2)</f>
        <v>71089617.85</v>
      </c>
    </row>
    <row r="11" spans="1:7" ht="15">
      <c r="A11" s="6">
        <v>1.1</v>
      </c>
      <c r="B11" s="13" t="s">
        <v>18</v>
      </c>
      <c r="C11" s="14" t="s">
        <v>19</v>
      </c>
      <c r="D11" s="15">
        <v>70388782.37</v>
      </c>
      <c r="E11" s="15">
        <f t="shared" si="1"/>
        <v>700835.48</v>
      </c>
      <c r="F11" s="15">
        <f t="shared" si="1"/>
        <v>0</v>
      </c>
      <c r="G11" s="15">
        <f t="shared" si="0"/>
        <v>71089617.85</v>
      </c>
    </row>
    <row r="12" spans="1:7" ht="15">
      <c r="A12" s="6">
        <v>1.1</v>
      </c>
      <c r="B12" s="13" t="s">
        <v>20</v>
      </c>
      <c r="C12" s="14" t="s">
        <v>21</v>
      </c>
      <c r="D12" s="15">
        <v>70388782.37</v>
      </c>
      <c r="E12" s="15">
        <f>+ROUND(E13+E14+E16,2)</f>
        <v>700835.48</v>
      </c>
      <c r="F12" s="15">
        <f>+ROUND(F13+F14+F16,2)</f>
        <v>0</v>
      </c>
      <c r="G12" s="15">
        <f>+ROUND(D12+E12-F12,2)</f>
        <v>71089617.85</v>
      </c>
    </row>
    <row r="13" spans="1:7" ht="15">
      <c r="A13" s="6">
        <v>1.1</v>
      </c>
      <c r="B13" s="16" t="s">
        <v>22</v>
      </c>
      <c r="C13" s="17" t="s">
        <v>23</v>
      </c>
      <c r="D13" s="15">
        <v>0</v>
      </c>
      <c r="E13" s="15">
        <v>0</v>
      </c>
      <c r="F13" s="15">
        <v>0</v>
      </c>
      <c r="G13" s="15">
        <f t="shared" si="0"/>
        <v>0</v>
      </c>
    </row>
    <row r="14" spans="1:7" ht="15">
      <c r="A14" s="6">
        <v>1.1</v>
      </c>
      <c r="B14" s="13" t="s">
        <v>24</v>
      </c>
      <c r="C14" s="14" t="s">
        <v>25</v>
      </c>
      <c r="D14" s="15">
        <v>24414570.62</v>
      </c>
      <c r="E14" s="15">
        <f>+ROUND(E15,2)</f>
        <v>448057.21</v>
      </c>
      <c r="F14" s="15">
        <f>+ROUND(F15,2)</f>
        <v>0</v>
      </c>
      <c r="G14" s="15">
        <f>+ROUND(D14+E14-F14,2)</f>
        <v>24862627.83</v>
      </c>
    </row>
    <row r="15" spans="1:7" ht="15">
      <c r="A15" s="6">
        <v>1.1</v>
      </c>
      <c r="B15" s="18" t="s">
        <v>26</v>
      </c>
      <c r="C15" s="19" t="s">
        <v>27</v>
      </c>
      <c r="D15" s="15">
        <v>24414570.62</v>
      </c>
      <c r="E15" s="15">
        <v>448057.21</v>
      </c>
      <c r="F15" s="15">
        <v>0</v>
      </c>
      <c r="G15" s="15">
        <f t="shared" si="0"/>
        <v>24862627.83</v>
      </c>
    </row>
    <row r="16" spans="1:7" ht="15">
      <c r="A16" s="6">
        <v>1.1</v>
      </c>
      <c r="B16" s="16" t="s">
        <v>28</v>
      </c>
      <c r="C16" s="17" t="s">
        <v>29</v>
      </c>
      <c r="D16" s="15">
        <v>45974211.75</v>
      </c>
      <c r="E16" s="15">
        <f>SUM(E17:E17)</f>
        <v>252778.27</v>
      </c>
      <c r="F16" s="15">
        <f>SUM(F17:F17)</f>
        <v>0</v>
      </c>
      <c r="G16" s="15">
        <f t="shared" si="0"/>
        <v>46226990.02</v>
      </c>
    </row>
    <row r="17" spans="1:7" ht="15">
      <c r="A17" s="6">
        <v>1.1</v>
      </c>
      <c r="B17" s="20" t="s">
        <v>30</v>
      </c>
      <c r="C17" s="21" t="s">
        <v>31</v>
      </c>
      <c r="D17" s="15">
        <v>45974211.75</v>
      </c>
      <c r="E17" s="15">
        <v>252778.27</v>
      </c>
      <c r="F17" s="15">
        <v>0</v>
      </c>
      <c r="G17" s="15">
        <f t="shared" si="0"/>
        <v>46226990.02</v>
      </c>
    </row>
    <row r="18" spans="1:7" ht="15">
      <c r="A18" s="6">
        <v>1.1</v>
      </c>
      <c r="B18" s="10" t="s">
        <v>32</v>
      </c>
      <c r="C18" s="11" t="s">
        <v>33</v>
      </c>
      <c r="D18" s="22">
        <v>336075422.96</v>
      </c>
      <c r="E18" s="22">
        <f>+ROUND(E19,2)</f>
        <v>407478588.26</v>
      </c>
      <c r="F18" s="22">
        <f>+ROUND(F19,2)</f>
        <v>363925606.71</v>
      </c>
      <c r="G18" s="22">
        <f>+ROUND(D18+E18-F18,2)</f>
        <v>379628404.51</v>
      </c>
    </row>
    <row r="19" spans="1:7" ht="15">
      <c r="A19" s="6">
        <v>1.1</v>
      </c>
      <c r="B19" s="13" t="s">
        <v>34</v>
      </c>
      <c r="C19" s="14" t="s">
        <v>35</v>
      </c>
      <c r="D19" s="15">
        <v>336075422.96</v>
      </c>
      <c r="E19" s="15">
        <f>+ROUND(E20,2)</f>
        <v>407478588.26</v>
      </c>
      <c r="F19" s="15">
        <f>+F20</f>
        <v>363925606.71</v>
      </c>
      <c r="G19" s="15">
        <f>+ROUND(D19+E19-F19,2)</f>
        <v>379628404.51</v>
      </c>
    </row>
    <row r="20" spans="1:7" ht="15">
      <c r="A20" s="6">
        <v>1.1</v>
      </c>
      <c r="B20" s="13" t="s">
        <v>36</v>
      </c>
      <c r="C20" s="14" t="s">
        <v>37</v>
      </c>
      <c r="D20" s="15">
        <v>336075422.96</v>
      </c>
      <c r="E20" s="15">
        <f>+ROUND(E21,2)</f>
        <v>407478588.26</v>
      </c>
      <c r="F20" s="15">
        <f>+F21</f>
        <v>363925606.71</v>
      </c>
      <c r="G20" s="15">
        <f t="shared" si="0"/>
        <v>379628404.51</v>
      </c>
    </row>
    <row r="21" spans="1:7" ht="15">
      <c r="A21" s="6">
        <v>1.1</v>
      </c>
      <c r="B21" s="13" t="s">
        <v>38</v>
      </c>
      <c r="C21" s="14" t="s">
        <v>39</v>
      </c>
      <c r="D21" s="15">
        <v>336075422.96</v>
      </c>
      <c r="E21" s="15">
        <f>+ROUND(E22,2)</f>
        <v>407478588.26</v>
      </c>
      <c r="F21" s="15">
        <f>+F22</f>
        <v>363925606.71</v>
      </c>
      <c r="G21" s="15">
        <f t="shared" si="0"/>
        <v>379628404.51</v>
      </c>
    </row>
    <row r="22" spans="1:7" ht="15">
      <c r="A22" s="6">
        <v>1.1</v>
      </c>
      <c r="B22" s="18" t="s">
        <v>40</v>
      </c>
      <c r="C22" s="14" t="s">
        <v>39</v>
      </c>
      <c r="D22" s="15">
        <v>336075422.96</v>
      </c>
      <c r="E22" s="15">
        <f>+ROUND(E23,2)</f>
        <v>407478588.26</v>
      </c>
      <c r="F22" s="15">
        <f>+F23</f>
        <v>363925606.71</v>
      </c>
      <c r="G22" s="15">
        <f t="shared" si="0"/>
        <v>379628404.51</v>
      </c>
    </row>
    <row r="23" spans="1:7" ht="15">
      <c r="A23" s="6">
        <v>1.1</v>
      </c>
      <c r="B23" s="18" t="s">
        <v>41</v>
      </c>
      <c r="C23" s="23" t="s">
        <v>31</v>
      </c>
      <c r="D23" s="15">
        <v>336075422.96</v>
      </c>
      <c r="E23" s="15">
        <v>407478588.26</v>
      </c>
      <c r="F23" s="15">
        <v>363925606.71</v>
      </c>
      <c r="G23" s="15">
        <f t="shared" si="0"/>
        <v>379628404.51</v>
      </c>
    </row>
    <row r="24" spans="1:7" ht="15">
      <c r="A24" s="6">
        <v>1.1</v>
      </c>
      <c r="B24" s="10" t="s">
        <v>42</v>
      </c>
      <c r="C24" s="11" t="s">
        <v>43</v>
      </c>
      <c r="D24" s="12">
        <v>40172877.330000006</v>
      </c>
      <c r="E24" s="12">
        <f>+ROUND(E25,2)</f>
        <v>1276394</v>
      </c>
      <c r="F24" s="12">
        <f>+ROUND(F25,2)</f>
        <v>1574448.33</v>
      </c>
      <c r="G24" s="12">
        <f>+D24+E24-F24</f>
        <v>39874823.00000001</v>
      </c>
    </row>
    <row r="25" spans="1:7" ht="15">
      <c r="A25" s="6">
        <v>1.1</v>
      </c>
      <c r="B25" s="13" t="s">
        <v>44</v>
      </c>
      <c r="C25" s="14" t="s">
        <v>45</v>
      </c>
      <c r="D25" s="15">
        <v>40172877.330000006</v>
      </c>
      <c r="E25" s="15">
        <f>+E26+E32+E36+E44+E48</f>
        <v>1276394</v>
      </c>
      <c r="F25" s="15">
        <f>+F26+F32+F36+F44+F48</f>
        <v>1574448.33</v>
      </c>
      <c r="G25" s="15">
        <f>+D25+E25-F25</f>
        <v>39874823.00000001</v>
      </c>
    </row>
    <row r="26" spans="1:7" ht="15">
      <c r="A26" s="6">
        <v>1.1</v>
      </c>
      <c r="B26" s="13" t="s">
        <v>46</v>
      </c>
      <c r="C26" s="14" t="s">
        <v>47</v>
      </c>
      <c r="D26" s="15">
        <v>20039284.59</v>
      </c>
      <c r="E26" s="15">
        <f>+E27+E28+E29+E30+E31</f>
        <v>0</v>
      </c>
      <c r="F26" s="15">
        <f>+F27+F28+F29+F30+F31</f>
        <v>921841.23</v>
      </c>
      <c r="G26" s="15">
        <f t="shared" si="0"/>
        <v>19117443.36</v>
      </c>
    </row>
    <row r="27" spans="1:7" ht="15">
      <c r="A27" s="6">
        <v>1.1</v>
      </c>
      <c r="B27" s="13" t="s">
        <v>48</v>
      </c>
      <c r="C27" s="14" t="s">
        <v>49</v>
      </c>
      <c r="D27" s="15">
        <v>7747107.69</v>
      </c>
      <c r="E27" s="15">
        <v>0</v>
      </c>
      <c r="F27" s="15">
        <v>644059.21</v>
      </c>
      <c r="G27" s="15">
        <f t="shared" si="0"/>
        <v>7103048.48</v>
      </c>
    </row>
    <row r="28" spans="1:7" ht="15">
      <c r="A28" s="6">
        <v>1.1</v>
      </c>
      <c r="B28" s="13" t="s">
        <v>50</v>
      </c>
      <c r="C28" s="14" t="s">
        <v>51</v>
      </c>
      <c r="D28" s="15">
        <v>47056.05</v>
      </c>
      <c r="E28" s="15">
        <v>0</v>
      </c>
      <c r="F28" s="15">
        <v>0</v>
      </c>
      <c r="G28" s="15">
        <f t="shared" si="0"/>
        <v>47056.05</v>
      </c>
    </row>
    <row r="29" spans="1:7" ht="15">
      <c r="A29" s="6">
        <v>1.1</v>
      </c>
      <c r="B29" s="13" t="s">
        <v>52</v>
      </c>
      <c r="C29" s="14" t="s">
        <v>53</v>
      </c>
      <c r="D29" s="15">
        <v>0</v>
      </c>
      <c r="E29" s="15">
        <v>0</v>
      </c>
      <c r="F29" s="15">
        <v>0</v>
      </c>
      <c r="G29" s="15">
        <f t="shared" si="0"/>
        <v>0</v>
      </c>
    </row>
    <row r="30" spans="1:7" ht="15">
      <c r="A30" s="6">
        <v>1.1</v>
      </c>
      <c r="B30" s="13" t="s">
        <v>54</v>
      </c>
      <c r="C30" s="14" t="s">
        <v>55</v>
      </c>
      <c r="D30" s="15">
        <v>12113880.84</v>
      </c>
      <c r="E30" s="15">
        <v>0</v>
      </c>
      <c r="F30" s="15">
        <v>272390.54</v>
      </c>
      <c r="G30" s="15">
        <f t="shared" si="0"/>
        <v>11841490.3</v>
      </c>
    </row>
    <row r="31" spans="1:7" ht="15">
      <c r="A31" s="6">
        <v>1.1</v>
      </c>
      <c r="B31" s="13" t="s">
        <v>56</v>
      </c>
      <c r="C31" s="14" t="s">
        <v>57</v>
      </c>
      <c r="D31" s="15">
        <v>131240.01</v>
      </c>
      <c r="E31" s="15">
        <v>0</v>
      </c>
      <c r="F31" s="15">
        <v>5391.4800000000005</v>
      </c>
      <c r="G31" s="15">
        <f t="shared" si="0"/>
        <v>125848.53</v>
      </c>
    </row>
    <row r="32" spans="1:7" ht="15">
      <c r="A32" s="6">
        <v>1.1</v>
      </c>
      <c r="B32" s="24" t="s">
        <v>58</v>
      </c>
      <c r="C32" s="25" t="s">
        <v>59</v>
      </c>
      <c r="D32" s="15">
        <v>940100.46</v>
      </c>
      <c r="E32" s="15">
        <f>+ROUND(E33+E34,2)</f>
        <v>171652</v>
      </c>
      <c r="F32" s="15">
        <f>+ROUND(F33+F34,2)</f>
        <v>34830</v>
      </c>
      <c r="G32" s="15">
        <f>+ROUND(D32+E32-F32,2)</f>
        <v>1076922.46</v>
      </c>
    </row>
    <row r="33" spans="1:7" ht="15">
      <c r="A33" s="6">
        <v>1.1</v>
      </c>
      <c r="B33" s="24" t="s">
        <v>60</v>
      </c>
      <c r="C33" s="25" t="s">
        <v>61</v>
      </c>
      <c r="D33" s="15">
        <v>0</v>
      </c>
      <c r="E33" s="15">
        <v>0</v>
      </c>
      <c r="F33" s="15">
        <v>0</v>
      </c>
      <c r="G33" s="15">
        <f t="shared" si="0"/>
        <v>0</v>
      </c>
    </row>
    <row r="34" spans="1:7" ht="15">
      <c r="A34" s="6">
        <v>1.1</v>
      </c>
      <c r="B34" s="24" t="s">
        <v>62</v>
      </c>
      <c r="C34" s="25" t="s">
        <v>63</v>
      </c>
      <c r="D34" s="15">
        <v>940100.46</v>
      </c>
      <c r="E34" s="15">
        <v>171652</v>
      </c>
      <c r="F34" s="15">
        <v>34830</v>
      </c>
      <c r="G34" s="15">
        <f t="shared" si="0"/>
        <v>1076922.46</v>
      </c>
    </row>
    <row r="35" spans="1:7" ht="15">
      <c r="A35" s="6">
        <v>1.1</v>
      </c>
      <c r="B35" s="24" t="s">
        <v>64</v>
      </c>
      <c r="C35" s="25" t="s">
        <v>65</v>
      </c>
      <c r="D35" s="15">
        <v>0</v>
      </c>
      <c r="E35" s="15">
        <v>0</v>
      </c>
      <c r="F35" s="15">
        <v>0</v>
      </c>
      <c r="G35" s="15">
        <f t="shared" si="0"/>
        <v>0</v>
      </c>
    </row>
    <row r="36" spans="1:7" ht="15">
      <c r="A36" s="6">
        <v>1.1</v>
      </c>
      <c r="B36" s="13" t="s">
        <v>66</v>
      </c>
      <c r="C36" s="14" t="s">
        <v>67</v>
      </c>
      <c r="D36" s="15">
        <v>3140323.21</v>
      </c>
      <c r="E36" s="15">
        <f>+E37+E38+E39+E40+E41+E42+E43</f>
        <v>165000</v>
      </c>
      <c r="F36" s="15">
        <f>+F37+F38+F39+F40+F41+F42+F43</f>
        <v>66000</v>
      </c>
      <c r="G36" s="15">
        <f>+D36+E36-F36</f>
        <v>3239323.21</v>
      </c>
    </row>
    <row r="37" spans="1:7" ht="15">
      <c r="A37" s="6">
        <v>1.1</v>
      </c>
      <c r="B37" s="13" t="s">
        <v>68</v>
      </c>
      <c r="C37" s="14" t="s">
        <v>69</v>
      </c>
      <c r="D37" s="15">
        <v>1268540.4</v>
      </c>
      <c r="E37" s="15">
        <v>0</v>
      </c>
      <c r="F37" s="15">
        <v>0</v>
      </c>
      <c r="G37" s="15">
        <f t="shared" si="0"/>
        <v>1268540.4</v>
      </c>
    </row>
    <row r="38" spans="1:7" ht="15">
      <c r="A38" s="6">
        <v>1.1</v>
      </c>
      <c r="B38" s="13" t="s">
        <v>70</v>
      </c>
      <c r="C38" s="14" t="s">
        <v>71</v>
      </c>
      <c r="D38" s="15">
        <v>83904</v>
      </c>
      <c r="E38" s="15">
        <v>0</v>
      </c>
      <c r="F38" s="15">
        <v>0</v>
      </c>
      <c r="G38" s="15">
        <f t="shared" si="0"/>
        <v>83904</v>
      </c>
    </row>
    <row r="39" spans="1:7" ht="15">
      <c r="A39" s="6">
        <v>1.1</v>
      </c>
      <c r="B39" s="13" t="s">
        <v>72</v>
      </c>
      <c r="C39" s="14" t="s">
        <v>73</v>
      </c>
      <c r="D39" s="15">
        <v>69204</v>
      </c>
      <c r="E39" s="15">
        <v>0</v>
      </c>
      <c r="F39" s="15">
        <v>0</v>
      </c>
      <c r="G39" s="15">
        <f t="shared" si="0"/>
        <v>69204</v>
      </c>
    </row>
    <row r="40" spans="1:7" ht="15">
      <c r="A40" s="6">
        <v>1.1</v>
      </c>
      <c r="B40" s="13" t="s">
        <v>74</v>
      </c>
      <c r="C40" s="14" t="s">
        <v>75</v>
      </c>
      <c r="D40" s="15">
        <v>1671843.6</v>
      </c>
      <c r="E40" s="15">
        <v>165000</v>
      </c>
      <c r="F40" s="15">
        <v>66000</v>
      </c>
      <c r="G40" s="15">
        <f>+ROUND(D40+E40-F40,2)</f>
        <v>1770843.6</v>
      </c>
    </row>
    <row r="41" spans="1:7" ht="15">
      <c r="A41" s="6">
        <v>1.1</v>
      </c>
      <c r="B41" s="13" t="s">
        <v>76</v>
      </c>
      <c r="C41" s="14" t="s">
        <v>77</v>
      </c>
      <c r="D41" s="15">
        <v>24790.21</v>
      </c>
      <c r="E41" s="15">
        <v>0</v>
      </c>
      <c r="F41" s="15">
        <v>0</v>
      </c>
      <c r="G41" s="15">
        <f t="shared" si="0"/>
        <v>24790.21</v>
      </c>
    </row>
    <row r="42" spans="1:7" ht="15">
      <c r="A42" s="6">
        <v>1.1</v>
      </c>
      <c r="B42" s="13" t="s">
        <v>78</v>
      </c>
      <c r="C42" s="14" t="s">
        <v>79</v>
      </c>
      <c r="D42" s="15">
        <v>22041</v>
      </c>
      <c r="E42" s="15">
        <v>0</v>
      </c>
      <c r="F42" s="15">
        <v>0</v>
      </c>
      <c r="G42" s="15">
        <f t="shared" si="0"/>
        <v>22041</v>
      </c>
    </row>
    <row r="43" spans="1:7" ht="25.5">
      <c r="A43" s="6">
        <v>1.1</v>
      </c>
      <c r="B43" s="13" t="s">
        <v>80</v>
      </c>
      <c r="C43" s="14" t="s">
        <v>81</v>
      </c>
      <c r="D43" s="15">
        <v>0</v>
      </c>
      <c r="E43" s="15">
        <v>0</v>
      </c>
      <c r="F43" s="15">
        <v>0</v>
      </c>
      <c r="G43" s="15">
        <f t="shared" si="0"/>
        <v>0</v>
      </c>
    </row>
    <row r="44" spans="1:7" ht="15">
      <c r="A44" s="6">
        <v>1.1</v>
      </c>
      <c r="B44" s="13" t="s">
        <v>82</v>
      </c>
      <c r="C44" s="14" t="s">
        <v>83</v>
      </c>
      <c r="D44" s="15">
        <v>3677004.019999999</v>
      </c>
      <c r="E44" s="15">
        <f>+ROUND(E45+E46+E47,2)</f>
        <v>0</v>
      </c>
      <c r="F44" s="15">
        <f>+ROUND(F45+F46+F47,2)</f>
        <v>4158</v>
      </c>
      <c r="G44" s="15">
        <f>+D44+E44-F44</f>
        <v>3672846.019999999</v>
      </c>
    </row>
    <row r="45" spans="1:7" ht="15">
      <c r="A45" s="6">
        <v>1.1</v>
      </c>
      <c r="B45" s="13" t="s">
        <v>84</v>
      </c>
      <c r="C45" s="14" t="s">
        <v>85</v>
      </c>
      <c r="D45" s="15">
        <v>601070</v>
      </c>
      <c r="E45" s="15">
        <v>0</v>
      </c>
      <c r="F45" s="15">
        <v>0</v>
      </c>
      <c r="G45" s="15">
        <f t="shared" si="0"/>
        <v>601070</v>
      </c>
    </row>
    <row r="46" spans="1:7" ht="15">
      <c r="A46" s="6">
        <v>1.1</v>
      </c>
      <c r="B46" s="13" t="s">
        <v>86</v>
      </c>
      <c r="C46" s="23" t="s">
        <v>87</v>
      </c>
      <c r="D46" s="15">
        <v>3075934.02</v>
      </c>
      <c r="E46" s="15">
        <v>0</v>
      </c>
      <c r="F46" s="15">
        <v>4158</v>
      </c>
      <c r="G46" s="15">
        <f t="shared" si="0"/>
        <v>3071776.02</v>
      </c>
    </row>
    <row r="47" spans="1:7" ht="15">
      <c r="A47" s="6">
        <v>1.1</v>
      </c>
      <c r="B47" s="13" t="s">
        <v>88</v>
      </c>
      <c r="C47" s="23" t="s">
        <v>89</v>
      </c>
      <c r="D47" s="15">
        <v>0</v>
      </c>
      <c r="E47" s="15">
        <v>0</v>
      </c>
      <c r="F47" s="15">
        <v>0</v>
      </c>
      <c r="G47" s="15">
        <f t="shared" si="0"/>
        <v>0</v>
      </c>
    </row>
    <row r="48" spans="1:7" ht="15">
      <c r="A48" s="6">
        <v>1.1</v>
      </c>
      <c r="B48" s="13" t="s">
        <v>90</v>
      </c>
      <c r="C48" s="14" t="s">
        <v>91</v>
      </c>
      <c r="D48" s="15">
        <v>12376165.05</v>
      </c>
      <c r="E48" s="15">
        <f>+ROUND(E49+E50+E51+E52+E53+E54+E55+E56,2)</f>
        <v>939742</v>
      </c>
      <c r="F48" s="15">
        <f>+ROUND(F49+F50+F51+F52+F53+F54+F55+F56,2)</f>
        <v>547619.1</v>
      </c>
      <c r="G48" s="15">
        <f t="shared" si="0"/>
        <v>12768287.95</v>
      </c>
    </row>
    <row r="49" spans="1:7" ht="15">
      <c r="A49" s="6">
        <v>1.1</v>
      </c>
      <c r="B49" s="13" t="s">
        <v>92</v>
      </c>
      <c r="C49" s="14" t="s">
        <v>93</v>
      </c>
      <c r="D49" s="15">
        <v>3066464.9</v>
      </c>
      <c r="E49" s="15">
        <v>0</v>
      </c>
      <c r="F49" s="15">
        <v>94250.49</v>
      </c>
      <c r="G49" s="15">
        <f t="shared" si="0"/>
        <v>2972214.41</v>
      </c>
    </row>
    <row r="50" spans="1:7" ht="15">
      <c r="A50" s="6">
        <v>1.1</v>
      </c>
      <c r="B50" s="13" t="s">
        <v>94</v>
      </c>
      <c r="C50" s="14" t="s">
        <v>95</v>
      </c>
      <c r="D50" s="15">
        <v>0</v>
      </c>
      <c r="E50" s="15">
        <v>0</v>
      </c>
      <c r="F50" s="15">
        <v>0</v>
      </c>
      <c r="G50" s="15">
        <f>+ROUND(D50+E50-F50,2)</f>
        <v>0</v>
      </c>
    </row>
    <row r="51" spans="1:7" ht="15">
      <c r="A51" s="6">
        <v>1.1</v>
      </c>
      <c r="B51" s="13" t="s">
        <v>96</v>
      </c>
      <c r="C51" s="14" t="s">
        <v>97</v>
      </c>
      <c r="D51" s="15">
        <v>6193364.41</v>
      </c>
      <c r="E51" s="15">
        <v>0</v>
      </c>
      <c r="F51" s="15">
        <v>250214.34</v>
      </c>
      <c r="G51" s="15">
        <f t="shared" si="0"/>
        <v>5943150.07</v>
      </c>
    </row>
    <row r="52" spans="1:7" ht="15">
      <c r="A52" s="6">
        <v>1.1</v>
      </c>
      <c r="B52" s="13" t="s">
        <v>98</v>
      </c>
      <c r="C52" s="14" t="s">
        <v>99</v>
      </c>
      <c r="D52" s="15">
        <v>1176626</v>
      </c>
      <c r="E52" s="15">
        <v>0</v>
      </c>
      <c r="F52" s="15">
        <v>42000</v>
      </c>
      <c r="G52" s="15">
        <f t="shared" si="0"/>
        <v>1134626</v>
      </c>
    </row>
    <row r="53" spans="1:7" ht="15">
      <c r="A53" s="6">
        <v>1.1</v>
      </c>
      <c r="B53" s="13" t="s">
        <v>100</v>
      </c>
      <c r="C53" s="14" t="s">
        <v>101</v>
      </c>
      <c r="D53" s="15">
        <v>749798.66</v>
      </c>
      <c r="E53" s="15">
        <v>939742</v>
      </c>
      <c r="F53" s="15">
        <v>110806.93</v>
      </c>
      <c r="G53" s="15">
        <f t="shared" si="0"/>
        <v>1578733.73</v>
      </c>
    </row>
    <row r="54" spans="1:7" ht="15">
      <c r="A54" s="6">
        <v>1.1</v>
      </c>
      <c r="B54" s="13" t="s">
        <v>102</v>
      </c>
      <c r="C54" s="14" t="s">
        <v>103</v>
      </c>
      <c r="D54" s="15">
        <v>473772.56</v>
      </c>
      <c r="E54" s="15">
        <v>0</v>
      </c>
      <c r="F54" s="15">
        <v>0</v>
      </c>
      <c r="G54" s="15">
        <f t="shared" si="0"/>
        <v>473772.56</v>
      </c>
    </row>
    <row r="55" spans="1:7" ht="15">
      <c r="A55" s="6">
        <v>1.1</v>
      </c>
      <c r="B55" s="13" t="s">
        <v>104</v>
      </c>
      <c r="C55" s="14" t="s">
        <v>105</v>
      </c>
      <c r="D55" s="15">
        <v>246651</v>
      </c>
      <c r="E55" s="15">
        <v>0</v>
      </c>
      <c r="F55" s="15">
        <v>0</v>
      </c>
      <c r="G55" s="15">
        <f t="shared" si="0"/>
        <v>246651</v>
      </c>
    </row>
    <row r="56" spans="1:7" ht="15">
      <c r="A56" s="6">
        <v>1.1</v>
      </c>
      <c r="B56" s="13" t="s">
        <v>106</v>
      </c>
      <c r="C56" s="14" t="s">
        <v>107</v>
      </c>
      <c r="D56" s="15">
        <v>469487.52</v>
      </c>
      <c r="E56" s="15">
        <v>0</v>
      </c>
      <c r="F56" s="15">
        <v>50347.340000000004</v>
      </c>
      <c r="G56" s="15">
        <f t="shared" si="0"/>
        <v>419140.18</v>
      </c>
    </row>
    <row r="57" spans="1:7" ht="15">
      <c r="A57" s="6">
        <v>1.1</v>
      </c>
      <c r="B57" s="13" t="s">
        <v>108</v>
      </c>
      <c r="C57" s="26" t="s">
        <v>109</v>
      </c>
      <c r="D57" s="15">
        <v>22902554.49</v>
      </c>
      <c r="E57" s="15">
        <f aca="true" t="shared" si="2" ref="E57:F59">+ROUND(E58,2)</f>
        <v>0</v>
      </c>
      <c r="F57" s="15">
        <f t="shared" si="2"/>
        <v>3965513.38</v>
      </c>
      <c r="G57" s="15">
        <f t="shared" si="0"/>
        <v>18937041.11</v>
      </c>
    </row>
    <row r="58" spans="1:7" ht="15">
      <c r="A58" s="6">
        <v>1.1</v>
      </c>
      <c r="B58" s="13" t="s">
        <v>110</v>
      </c>
      <c r="C58" s="25" t="s">
        <v>111</v>
      </c>
      <c r="D58" s="15">
        <v>22902554.49</v>
      </c>
      <c r="E58" s="15">
        <f t="shared" si="2"/>
        <v>0</v>
      </c>
      <c r="F58" s="15">
        <f t="shared" si="2"/>
        <v>3965513.38</v>
      </c>
      <c r="G58" s="15">
        <f t="shared" si="0"/>
        <v>18937041.11</v>
      </c>
    </row>
    <row r="59" spans="1:7" ht="15">
      <c r="A59" s="6">
        <v>1.1</v>
      </c>
      <c r="B59" s="13" t="s">
        <v>112</v>
      </c>
      <c r="C59" s="25" t="s">
        <v>113</v>
      </c>
      <c r="D59" s="15">
        <v>22902554.49</v>
      </c>
      <c r="E59" s="15">
        <f t="shared" si="2"/>
        <v>0</v>
      </c>
      <c r="F59" s="15">
        <f t="shared" si="2"/>
        <v>3965513.38</v>
      </c>
      <c r="G59" s="15">
        <f t="shared" si="0"/>
        <v>18937041.11</v>
      </c>
    </row>
    <row r="60" spans="1:7" ht="15">
      <c r="A60" s="6">
        <v>1.1</v>
      </c>
      <c r="B60" s="13" t="s">
        <v>114</v>
      </c>
      <c r="C60" s="25" t="s">
        <v>115</v>
      </c>
      <c r="D60" s="15">
        <v>22902554.49</v>
      </c>
      <c r="E60" s="15">
        <v>0</v>
      </c>
      <c r="F60" s="15">
        <v>3965513.376666665</v>
      </c>
      <c r="G60" s="15">
        <f t="shared" si="0"/>
        <v>18937041.11</v>
      </c>
    </row>
    <row r="61" spans="1:7" ht="15">
      <c r="A61" s="6">
        <v>1.1</v>
      </c>
      <c r="B61" s="10" t="s">
        <v>116</v>
      </c>
      <c r="C61" s="11" t="s">
        <v>117</v>
      </c>
      <c r="D61" s="12">
        <v>2151257658.68</v>
      </c>
      <c r="E61" s="12">
        <f>+ROUND(E62,2)</f>
        <v>586732.78</v>
      </c>
      <c r="F61" s="12">
        <f>+ROUND(F62,2)</f>
        <v>12774831.65</v>
      </c>
      <c r="G61" s="12">
        <f>+D61+E61-F61</f>
        <v>2139069559.81</v>
      </c>
    </row>
    <row r="62" spans="1:7" ht="15">
      <c r="A62" s="6">
        <v>1.1</v>
      </c>
      <c r="B62" s="10" t="s">
        <v>118</v>
      </c>
      <c r="C62" s="11" t="s">
        <v>119</v>
      </c>
      <c r="D62" s="12">
        <v>2151257658.68</v>
      </c>
      <c r="E62" s="12">
        <f>+E63+E246</f>
        <v>586732.78</v>
      </c>
      <c r="F62" s="12">
        <f>+F63+F246</f>
        <v>12774831.649999999</v>
      </c>
      <c r="G62" s="12">
        <f>+G63+G246</f>
        <v>2139069559.81</v>
      </c>
    </row>
    <row r="63" spans="1:7" ht="15">
      <c r="A63" s="6">
        <v>1.1</v>
      </c>
      <c r="B63" s="13" t="s">
        <v>120</v>
      </c>
      <c r="C63" s="14" t="s">
        <v>121</v>
      </c>
      <c r="D63" s="15">
        <v>2115713745.1</v>
      </c>
      <c r="E63" s="15">
        <f>+ROUND(E64+E69+E88+E95+E102+E127+E164+E195+E214+E227,2)</f>
        <v>586732.78</v>
      </c>
      <c r="F63" s="15">
        <f>+ROUND(F64+F69+F88+F95+F102+F127+F164+F195+F214+F227,2)</f>
        <v>9492888.94</v>
      </c>
      <c r="G63" s="15">
        <f>+ROUND(G64+G69+G88+G95+G102+G127+G164+G195+G214+G227,2)</f>
        <v>2106807588.94</v>
      </c>
    </row>
    <row r="64" spans="1:7" ht="15">
      <c r="A64" s="6">
        <v>1.1</v>
      </c>
      <c r="B64" s="13" t="s">
        <v>122</v>
      </c>
      <c r="C64" s="14" t="s">
        <v>123</v>
      </c>
      <c r="D64" s="15">
        <v>654176839</v>
      </c>
      <c r="E64" s="15">
        <f>+E65</f>
        <v>0</v>
      </c>
      <c r="F64" s="15">
        <v>0</v>
      </c>
      <c r="G64" s="15">
        <f t="shared" si="0"/>
        <v>654176839</v>
      </c>
    </row>
    <row r="65" spans="1:7" ht="15">
      <c r="A65" s="6">
        <v>1.1</v>
      </c>
      <c r="B65" s="13" t="s">
        <v>124</v>
      </c>
      <c r="C65" s="14" t="s">
        <v>125</v>
      </c>
      <c r="D65" s="15">
        <v>654176839</v>
      </c>
      <c r="E65" s="15">
        <f>SUM(E66:E68)</f>
        <v>0</v>
      </c>
      <c r="F65" s="15">
        <f>SUM(F66:F68)</f>
        <v>0</v>
      </c>
      <c r="G65" s="15">
        <f t="shared" si="0"/>
        <v>654176839</v>
      </c>
    </row>
    <row r="66" spans="1:7" ht="15">
      <c r="A66" s="6">
        <v>1.1</v>
      </c>
      <c r="B66" s="16" t="s">
        <v>126</v>
      </c>
      <c r="C66" s="17" t="s">
        <v>127</v>
      </c>
      <c r="D66" s="15">
        <v>238254000</v>
      </c>
      <c r="E66" s="15">
        <v>0</v>
      </c>
      <c r="F66" s="15">
        <v>0</v>
      </c>
      <c r="G66" s="15">
        <f t="shared" si="0"/>
        <v>238254000</v>
      </c>
    </row>
    <row r="67" spans="1:7" ht="15">
      <c r="A67" s="6">
        <v>1.1</v>
      </c>
      <c r="B67" s="16" t="s">
        <v>128</v>
      </c>
      <c r="C67" s="17" t="s">
        <v>129</v>
      </c>
      <c r="D67" s="15">
        <v>415922839</v>
      </c>
      <c r="E67" s="15">
        <v>0</v>
      </c>
      <c r="F67" s="15">
        <v>0</v>
      </c>
      <c r="G67" s="15">
        <f>+ROUND(D67+E67-F67,2)</f>
        <v>415922839</v>
      </c>
    </row>
    <row r="68" spans="1:7" ht="15">
      <c r="A68" s="6">
        <v>1.1</v>
      </c>
      <c r="B68" s="16" t="s">
        <v>130</v>
      </c>
      <c r="C68" s="17" t="s">
        <v>131</v>
      </c>
      <c r="D68" s="15">
        <v>0</v>
      </c>
      <c r="E68" s="15">
        <v>0</v>
      </c>
      <c r="F68" s="15">
        <v>0</v>
      </c>
      <c r="G68" s="15">
        <f t="shared" si="0"/>
        <v>0</v>
      </c>
    </row>
    <row r="69" spans="1:7" ht="15">
      <c r="A69" s="6">
        <v>1.1</v>
      </c>
      <c r="B69" s="13" t="s">
        <v>132</v>
      </c>
      <c r="C69" s="14" t="s">
        <v>133</v>
      </c>
      <c r="D69" s="15">
        <v>990587339.18</v>
      </c>
      <c r="E69" s="15">
        <f>+ROUND(E70+E79,2)</f>
        <v>0</v>
      </c>
      <c r="F69" s="15">
        <f>+ROUND(F70+F79,2)</f>
        <v>2053920.92</v>
      </c>
      <c r="G69" s="15">
        <f t="shared" si="0"/>
        <v>988533418.26</v>
      </c>
    </row>
    <row r="70" spans="1:7" ht="15">
      <c r="A70" s="6">
        <v>1.1</v>
      </c>
      <c r="B70" s="13" t="s">
        <v>134</v>
      </c>
      <c r="C70" s="14" t="s">
        <v>135</v>
      </c>
      <c r="D70" s="15">
        <v>854748452.23</v>
      </c>
      <c r="E70" s="15">
        <f>+ROUND(E71+E72+E73+E74+E75+E76+E77+E78,2)</f>
        <v>0</v>
      </c>
      <c r="F70" s="15">
        <f>+ROUND(F71+F72+F73+F74+F75+F76+F77+F78,2)</f>
        <v>1818370.97</v>
      </c>
      <c r="G70" s="15">
        <f t="shared" si="0"/>
        <v>852930081.26</v>
      </c>
    </row>
    <row r="71" spans="1:7" ht="15">
      <c r="A71" s="6">
        <v>1.1</v>
      </c>
      <c r="B71" s="16" t="s">
        <v>136</v>
      </c>
      <c r="C71" s="17" t="s">
        <v>127</v>
      </c>
      <c r="D71" s="15">
        <v>571286402.37</v>
      </c>
      <c r="E71" s="15">
        <v>0</v>
      </c>
      <c r="F71" s="15">
        <v>0</v>
      </c>
      <c r="G71" s="15">
        <f t="shared" si="0"/>
        <v>571286402.37</v>
      </c>
    </row>
    <row r="72" spans="1:7" ht="15">
      <c r="A72" s="6">
        <v>1.1</v>
      </c>
      <c r="B72" s="16" t="s">
        <v>137</v>
      </c>
      <c r="C72" s="17" t="s">
        <v>129</v>
      </c>
      <c r="D72" s="15">
        <v>519736181.95</v>
      </c>
      <c r="E72" s="15">
        <v>0</v>
      </c>
      <c r="F72" s="15">
        <v>0</v>
      </c>
      <c r="G72" s="15">
        <f aca="true" t="shared" si="3" ref="G72:G135">+ROUND(D72+E72-F72,2)</f>
        <v>519736181.95</v>
      </c>
    </row>
    <row r="73" spans="1:7" ht="15">
      <c r="A73" s="6">
        <v>1.1</v>
      </c>
      <c r="B73" s="16" t="s">
        <v>138</v>
      </c>
      <c r="C73" s="17" t="s">
        <v>139</v>
      </c>
      <c r="D73" s="15">
        <v>-236274132.09</v>
      </c>
      <c r="E73" s="15">
        <v>0</v>
      </c>
      <c r="F73" s="15">
        <v>1818370.97</v>
      </c>
      <c r="G73" s="15">
        <f t="shared" si="3"/>
        <v>-238092503.06</v>
      </c>
    </row>
    <row r="74" spans="1:7" ht="15">
      <c r="A74" s="6">
        <v>1.1</v>
      </c>
      <c r="B74" s="16" t="s">
        <v>140</v>
      </c>
      <c r="C74" s="17" t="s">
        <v>131</v>
      </c>
      <c r="D74" s="15">
        <v>0</v>
      </c>
      <c r="E74" s="15">
        <v>0</v>
      </c>
      <c r="F74" s="15">
        <v>0</v>
      </c>
      <c r="G74" s="15">
        <f t="shared" si="3"/>
        <v>0</v>
      </c>
    </row>
    <row r="75" spans="1:7" ht="15">
      <c r="A75" s="6">
        <v>1.1</v>
      </c>
      <c r="B75" s="16" t="s">
        <v>141</v>
      </c>
      <c r="C75" s="17" t="s">
        <v>142</v>
      </c>
      <c r="D75" s="15">
        <v>0</v>
      </c>
      <c r="E75" s="15">
        <v>0</v>
      </c>
      <c r="F75" s="15">
        <v>0</v>
      </c>
      <c r="G75" s="15">
        <f t="shared" si="3"/>
        <v>0</v>
      </c>
    </row>
    <row r="76" spans="1:7" ht="15">
      <c r="A76" s="6">
        <v>1.1</v>
      </c>
      <c r="B76" s="16" t="s">
        <v>143</v>
      </c>
      <c r="C76" s="17" t="s">
        <v>144</v>
      </c>
      <c r="D76" s="15">
        <v>0</v>
      </c>
      <c r="E76" s="15">
        <v>0</v>
      </c>
      <c r="F76" s="15">
        <v>0</v>
      </c>
      <c r="G76" s="15">
        <f t="shared" si="3"/>
        <v>0</v>
      </c>
    </row>
    <row r="77" spans="1:7" ht="15">
      <c r="A77" s="6">
        <v>1.1</v>
      </c>
      <c r="B77" s="16" t="s">
        <v>145</v>
      </c>
      <c r="C77" s="17" t="s">
        <v>146</v>
      </c>
      <c r="D77" s="15">
        <v>0</v>
      </c>
      <c r="E77" s="15">
        <v>0</v>
      </c>
      <c r="F77" s="15">
        <v>0</v>
      </c>
      <c r="G77" s="15">
        <f t="shared" si="3"/>
        <v>0</v>
      </c>
    </row>
    <row r="78" spans="1:7" ht="15">
      <c r="A78" s="6">
        <v>1.1</v>
      </c>
      <c r="B78" s="16" t="s">
        <v>147</v>
      </c>
      <c r="C78" s="17" t="s">
        <v>148</v>
      </c>
      <c r="D78" s="15">
        <v>0</v>
      </c>
      <c r="E78" s="15">
        <v>0</v>
      </c>
      <c r="F78" s="15">
        <v>0</v>
      </c>
      <c r="G78" s="15">
        <f t="shared" si="3"/>
        <v>0</v>
      </c>
    </row>
    <row r="79" spans="1:7" ht="15">
      <c r="A79" s="6">
        <v>1.1</v>
      </c>
      <c r="B79" s="13" t="s">
        <v>149</v>
      </c>
      <c r="C79" s="14" t="s">
        <v>150</v>
      </c>
      <c r="D79" s="15">
        <v>135838886.95</v>
      </c>
      <c r="E79" s="15">
        <f>+ROUND(E80+E81+E82+E83+E84+E85+E86+E87,2)</f>
        <v>0</v>
      </c>
      <c r="F79" s="15">
        <f>+ROUND(F80+F81+F82+F83+F84+F85+F86+F87,2)</f>
        <v>235549.95</v>
      </c>
      <c r="G79" s="15">
        <f t="shared" si="3"/>
        <v>135603337</v>
      </c>
    </row>
    <row r="80" spans="1:7" ht="15">
      <c r="A80" s="6">
        <v>1.1</v>
      </c>
      <c r="B80" s="16" t="s">
        <v>151</v>
      </c>
      <c r="C80" s="17" t="s">
        <v>127</v>
      </c>
      <c r="D80" s="15">
        <v>106825827.25</v>
      </c>
      <c r="E80" s="15">
        <v>0</v>
      </c>
      <c r="F80" s="15">
        <v>0</v>
      </c>
      <c r="G80" s="15">
        <f t="shared" si="3"/>
        <v>106825827.25</v>
      </c>
    </row>
    <row r="81" spans="1:7" ht="15">
      <c r="A81" s="6">
        <v>1.1</v>
      </c>
      <c r="B81" s="16" t="s">
        <v>152</v>
      </c>
      <c r="C81" s="17" t="s">
        <v>129</v>
      </c>
      <c r="D81" s="15">
        <v>25174172.75</v>
      </c>
      <c r="E81" s="15">
        <v>0</v>
      </c>
      <c r="F81" s="15">
        <v>0</v>
      </c>
      <c r="G81" s="15">
        <f t="shared" si="3"/>
        <v>25174172.75</v>
      </c>
    </row>
    <row r="82" spans="1:7" ht="15">
      <c r="A82" s="6">
        <v>1.1</v>
      </c>
      <c r="B82" s="16" t="s">
        <v>153</v>
      </c>
      <c r="C82" s="17" t="s">
        <v>139</v>
      </c>
      <c r="D82" s="15">
        <v>-11161113.05</v>
      </c>
      <c r="E82" s="15">
        <v>0</v>
      </c>
      <c r="F82" s="15">
        <v>235549.95</v>
      </c>
      <c r="G82" s="15">
        <f t="shared" si="3"/>
        <v>-11396663</v>
      </c>
    </row>
    <row r="83" spans="1:7" ht="15">
      <c r="A83" s="6">
        <v>1.1</v>
      </c>
      <c r="B83" s="16" t="s">
        <v>154</v>
      </c>
      <c r="C83" s="17" t="s">
        <v>131</v>
      </c>
      <c r="D83" s="15">
        <v>0</v>
      </c>
      <c r="E83" s="15">
        <v>0</v>
      </c>
      <c r="F83" s="15">
        <v>0</v>
      </c>
      <c r="G83" s="15">
        <f t="shared" si="3"/>
        <v>0</v>
      </c>
    </row>
    <row r="84" spans="1:7" ht="15">
      <c r="A84" s="6">
        <v>1.1</v>
      </c>
      <c r="B84" s="16" t="s">
        <v>155</v>
      </c>
      <c r="C84" s="17" t="s">
        <v>142</v>
      </c>
      <c r="D84" s="15">
        <v>15000000</v>
      </c>
      <c r="E84" s="15">
        <v>0</v>
      </c>
      <c r="F84" s="15">
        <v>0</v>
      </c>
      <c r="G84" s="15">
        <f t="shared" si="3"/>
        <v>15000000</v>
      </c>
    </row>
    <row r="85" spans="1:7" ht="15">
      <c r="A85" s="6">
        <v>1.1</v>
      </c>
      <c r="B85" s="16" t="s">
        <v>156</v>
      </c>
      <c r="C85" s="17" t="s">
        <v>144</v>
      </c>
      <c r="D85" s="15">
        <v>0</v>
      </c>
      <c r="E85" s="15">
        <v>0</v>
      </c>
      <c r="F85" s="15">
        <v>0</v>
      </c>
      <c r="G85" s="15">
        <f t="shared" si="3"/>
        <v>0</v>
      </c>
    </row>
    <row r="86" spans="1:7" ht="15">
      <c r="A86" s="6">
        <v>1.1</v>
      </c>
      <c r="B86" s="16" t="s">
        <v>157</v>
      </c>
      <c r="C86" s="17" t="s">
        <v>146</v>
      </c>
      <c r="D86" s="15">
        <v>0</v>
      </c>
      <c r="E86" s="15">
        <v>0</v>
      </c>
      <c r="F86" s="15">
        <v>0</v>
      </c>
      <c r="G86" s="15">
        <f t="shared" si="3"/>
        <v>0</v>
      </c>
    </row>
    <row r="87" spans="1:7" ht="15">
      <c r="A87" s="6">
        <v>1.1</v>
      </c>
      <c r="B87" s="16" t="s">
        <v>158</v>
      </c>
      <c r="C87" s="17" t="s">
        <v>148</v>
      </c>
      <c r="D87" s="15">
        <v>0</v>
      </c>
      <c r="E87" s="15">
        <v>0</v>
      </c>
      <c r="F87" s="15">
        <v>0</v>
      </c>
      <c r="G87" s="15">
        <f t="shared" si="3"/>
        <v>0</v>
      </c>
    </row>
    <row r="88" spans="1:7" ht="15">
      <c r="A88" s="6">
        <v>1.1</v>
      </c>
      <c r="B88" s="16" t="s">
        <v>159</v>
      </c>
      <c r="C88" s="25" t="s">
        <v>160</v>
      </c>
      <c r="D88" s="15">
        <v>21434440.89</v>
      </c>
      <c r="E88" s="15">
        <f>+ROUND(E89,2)</f>
        <v>0</v>
      </c>
      <c r="F88" s="15">
        <f>+ROUND(F89,2)</f>
        <v>174097.22</v>
      </c>
      <c r="G88" s="15">
        <f t="shared" si="3"/>
        <v>21260343.67</v>
      </c>
    </row>
    <row r="89" spans="1:7" ht="15">
      <c r="A89" s="6">
        <v>1.1</v>
      </c>
      <c r="B89" s="16" t="s">
        <v>161</v>
      </c>
      <c r="C89" s="25" t="s">
        <v>162</v>
      </c>
      <c r="D89" s="15">
        <v>21434440.89</v>
      </c>
      <c r="E89" s="15">
        <f>+ROUND(E90+E91+E92+E93+E94,2)</f>
        <v>0</v>
      </c>
      <c r="F89" s="15">
        <f>+ROUND(F90+F91+F92+F93+F94,2)</f>
        <v>174097.22</v>
      </c>
      <c r="G89" s="15">
        <f t="shared" si="3"/>
        <v>21260343.67</v>
      </c>
    </row>
    <row r="90" spans="1:7" ht="15">
      <c r="A90" s="6">
        <v>1.1</v>
      </c>
      <c r="B90" s="16" t="s">
        <v>163</v>
      </c>
      <c r="C90" s="27" t="s">
        <v>127</v>
      </c>
      <c r="D90" s="15">
        <v>34389043.97</v>
      </c>
      <c r="E90" s="15">
        <v>0</v>
      </c>
      <c r="F90" s="15">
        <v>0</v>
      </c>
      <c r="G90" s="15">
        <f t="shared" si="3"/>
        <v>34389043.97</v>
      </c>
    </row>
    <row r="91" spans="1:7" ht="15">
      <c r="A91" s="6">
        <v>1.1</v>
      </c>
      <c r="B91" s="16" t="s">
        <v>164</v>
      </c>
      <c r="C91" s="27" t="s">
        <v>129</v>
      </c>
      <c r="D91" s="15">
        <v>0</v>
      </c>
      <c r="E91" s="15">
        <v>0</v>
      </c>
      <c r="F91" s="15">
        <v>0</v>
      </c>
      <c r="G91" s="15">
        <f t="shared" si="3"/>
        <v>0</v>
      </c>
    </row>
    <row r="92" spans="1:7" ht="15">
      <c r="A92" s="6">
        <v>1.1</v>
      </c>
      <c r="B92" s="16" t="s">
        <v>165</v>
      </c>
      <c r="C92" s="27" t="s">
        <v>139</v>
      </c>
      <c r="D92" s="15">
        <v>-18879603.08</v>
      </c>
      <c r="E92" s="15">
        <v>0</v>
      </c>
      <c r="F92" s="15">
        <v>174097.22</v>
      </c>
      <c r="G92" s="15">
        <f t="shared" si="3"/>
        <v>-19053700.3</v>
      </c>
    </row>
    <row r="93" spans="1:7" ht="15">
      <c r="A93" s="6">
        <v>1.1</v>
      </c>
      <c r="B93" s="16" t="s">
        <v>166</v>
      </c>
      <c r="C93" s="27" t="s">
        <v>131</v>
      </c>
      <c r="D93" s="15">
        <v>0</v>
      </c>
      <c r="E93" s="15">
        <v>0</v>
      </c>
      <c r="F93" s="15">
        <v>0</v>
      </c>
      <c r="G93" s="15">
        <f t="shared" si="3"/>
        <v>0</v>
      </c>
    </row>
    <row r="94" spans="1:7" ht="15">
      <c r="A94" s="6">
        <v>1.1</v>
      </c>
      <c r="B94" s="16" t="s">
        <v>167</v>
      </c>
      <c r="C94" s="27" t="s">
        <v>142</v>
      </c>
      <c r="D94" s="15">
        <v>5925000</v>
      </c>
      <c r="E94" s="15">
        <v>0</v>
      </c>
      <c r="F94" s="15">
        <v>0</v>
      </c>
      <c r="G94" s="15">
        <f t="shared" si="3"/>
        <v>5925000</v>
      </c>
    </row>
    <row r="95" spans="1:7" ht="15">
      <c r="A95" s="6">
        <v>1.1</v>
      </c>
      <c r="B95" s="16" t="s">
        <v>168</v>
      </c>
      <c r="C95" s="25" t="s">
        <v>169</v>
      </c>
      <c r="D95" s="15">
        <v>148071125.87</v>
      </c>
      <c r="E95" s="15">
        <f>+ROUND(E96,2)</f>
        <v>0</v>
      </c>
      <c r="F95" s="15">
        <f>+ROUND(F96,2)</f>
        <v>2022824.08</v>
      </c>
      <c r="G95" s="15">
        <f t="shared" si="3"/>
        <v>146048301.79</v>
      </c>
    </row>
    <row r="96" spans="1:7" ht="15">
      <c r="A96" s="6">
        <v>1.1</v>
      </c>
      <c r="B96" s="16" t="s">
        <v>170</v>
      </c>
      <c r="C96" s="25" t="s">
        <v>171</v>
      </c>
      <c r="D96" s="15">
        <v>148071125.87</v>
      </c>
      <c r="E96" s="15">
        <f>+ROUND(E97+E98+E99+E100+E101,2)</f>
        <v>0</v>
      </c>
      <c r="F96" s="15">
        <f>+ROUND(F97+F98+F99+F100+F101,2)</f>
        <v>2022824.08</v>
      </c>
      <c r="G96" s="15">
        <f t="shared" si="3"/>
        <v>146048301.79</v>
      </c>
    </row>
    <row r="97" spans="1:7" ht="15">
      <c r="A97" s="6">
        <v>1.1</v>
      </c>
      <c r="B97" s="16" t="s">
        <v>172</v>
      </c>
      <c r="C97" s="27" t="s">
        <v>127</v>
      </c>
      <c r="D97" s="15">
        <v>122248678.55</v>
      </c>
      <c r="E97" s="15">
        <v>0</v>
      </c>
      <c r="F97" s="15">
        <v>0</v>
      </c>
      <c r="G97" s="15">
        <f t="shared" si="3"/>
        <v>122248678.55</v>
      </c>
    </row>
    <row r="98" spans="1:7" ht="15">
      <c r="A98" s="6">
        <v>1.1</v>
      </c>
      <c r="B98" s="16" t="s">
        <v>173</v>
      </c>
      <c r="C98" s="27" t="s">
        <v>129</v>
      </c>
      <c r="D98" s="15">
        <v>0</v>
      </c>
      <c r="E98" s="15">
        <v>0</v>
      </c>
      <c r="F98" s="15">
        <v>0</v>
      </c>
      <c r="G98" s="15">
        <f t="shared" si="3"/>
        <v>0</v>
      </c>
    </row>
    <row r="99" spans="1:7" ht="15">
      <c r="A99" s="6">
        <v>1.1</v>
      </c>
      <c r="B99" s="16" t="s">
        <v>174</v>
      </c>
      <c r="C99" s="27" t="s">
        <v>139</v>
      </c>
      <c r="D99" s="15">
        <v>-123049958.02</v>
      </c>
      <c r="E99" s="15">
        <v>0</v>
      </c>
      <c r="F99" s="15">
        <v>2022824.08</v>
      </c>
      <c r="G99" s="15">
        <f t="shared" si="3"/>
        <v>-125072782.1</v>
      </c>
    </row>
    <row r="100" spans="1:7" ht="15">
      <c r="A100" s="6">
        <v>1.1</v>
      </c>
      <c r="B100" s="16" t="s">
        <v>175</v>
      </c>
      <c r="C100" s="27" t="s">
        <v>131</v>
      </c>
      <c r="D100" s="15">
        <v>0</v>
      </c>
      <c r="E100" s="15">
        <v>0</v>
      </c>
      <c r="F100" s="15">
        <v>0</v>
      </c>
      <c r="G100" s="15">
        <f t="shared" si="3"/>
        <v>0</v>
      </c>
    </row>
    <row r="101" spans="1:7" ht="15">
      <c r="A101" s="6">
        <v>1.1</v>
      </c>
      <c r="B101" s="16" t="s">
        <v>176</v>
      </c>
      <c r="C101" s="27" t="s">
        <v>142</v>
      </c>
      <c r="D101" s="15">
        <v>148872405.34</v>
      </c>
      <c r="E101" s="15">
        <v>0</v>
      </c>
      <c r="F101" s="15">
        <v>0</v>
      </c>
      <c r="G101" s="15">
        <f t="shared" si="3"/>
        <v>148872405.34</v>
      </c>
    </row>
    <row r="102" spans="1:7" ht="15">
      <c r="A102" s="6">
        <v>1.1</v>
      </c>
      <c r="B102" s="16" t="s">
        <v>177</v>
      </c>
      <c r="C102" s="25" t="s">
        <v>178</v>
      </c>
      <c r="D102" s="15">
        <v>6413822.44</v>
      </c>
      <c r="E102" s="15">
        <f>+ROUND(E103+E109+E115+E121,2)</f>
        <v>0</v>
      </c>
      <c r="F102" s="15">
        <f>+ROUND(F103+F109+F115+F121,2)</f>
        <v>276712.64</v>
      </c>
      <c r="G102" s="15">
        <f t="shared" si="3"/>
        <v>6137109.8</v>
      </c>
    </row>
    <row r="103" spans="1:7" ht="15">
      <c r="A103" s="6">
        <v>1.1</v>
      </c>
      <c r="B103" s="16" t="s">
        <v>179</v>
      </c>
      <c r="C103" s="25" t="s">
        <v>180</v>
      </c>
      <c r="D103" s="15">
        <v>893475.95</v>
      </c>
      <c r="E103" s="15">
        <f>+ROUND(E104+E105+E106+E107+E108,2)</f>
        <v>0</v>
      </c>
      <c r="F103" s="15">
        <f>+ROUND(F104+F105+F106+F107+F108,2)</f>
        <v>38167.79</v>
      </c>
      <c r="G103" s="15">
        <f t="shared" si="3"/>
        <v>855308.16</v>
      </c>
    </row>
    <row r="104" spans="1:7" ht="15">
      <c r="A104" s="6">
        <v>1.1</v>
      </c>
      <c r="B104" s="16" t="s">
        <v>181</v>
      </c>
      <c r="C104" s="27" t="s">
        <v>127</v>
      </c>
      <c r="D104" s="15">
        <v>16474163.91</v>
      </c>
      <c r="E104" s="15">
        <v>0</v>
      </c>
      <c r="F104" s="15">
        <v>0</v>
      </c>
      <c r="G104" s="15">
        <f t="shared" si="3"/>
        <v>16474163.91</v>
      </c>
    </row>
    <row r="105" spans="1:7" ht="15">
      <c r="A105" s="6">
        <v>1.1</v>
      </c>
      <c r="B105" s="16" t="s">
        <v>182</v>
      </c>
      <c r="C105" s="27" t="s">
        <v>129</v>
      </c>
      <c r="D105" s="15">
        <v>0</v>
      </c>
      <c r="E105" s="15">
        <v>0</v>
      </c>
      <c r="F105" s="15">
        <v>0</v>
      </c>
      <c r="G105" s="15">
        <f t="shared" si="3"/>
        <v>0</v>
      </c>
    </row>
    <row r="106" spans="1:7" ht="15">
      <c r="A106" s="6">
        <v>1.1</v>
      </c>
      <c r="B106" s="16" t="s">
        <v>183</v>
      </c>
      <c r="C106" s="27" t="s">
        <v>139</v>
      </c>
      <c r="D106" s="15">
        <v>-16499528.46</v>
      </c>
      <c r="E106" s="15">
        <v>0</v>
      </c>
      <c r="F106" s="15">
        <v>38167.79</v>
      </c>
      <c r="G106" s="15">
        <f t="shared" si="3"/>
        <v>-16537696.25</v>
      </c>
    </row>
    <row r="107" spans="1:7" ht="15">
      <c r="A107" s="6">
        <v>1.1</v>
      </c>
      <c r="B107" s="16" t="s">
        <v>184</v>
      </c>
      <c r="C107" s="27" t="s">
        <v>131</v>
      </c>
      <c r="D107" s="15">
        <v>0</v>
      </c>
      <c r="E107" s="15">
        <v>0</v>
      </c>
      <c r="F107" s="15">
        <v>0</v>
      </c>
      <c r="G107" s="15">
        <f t="shared" si="3"/>
        <v>0</v>
      </c>
    </row>
    <row r="108" spans="1:7" ht="15">
      <c r="A108" s="6">
        <v>1.1</v>
      </c>
      <c r="B108" s="16" t="s">
        <v>185</v>
      </c>
      <c r="C108" s="27" t="s">
        <v>142</v>
      </c>
      <c r="D108" s="15">
        <v>918840.5</v>
      </c>
      <c r="E108" s="15">
        <v>0</v>
      </c>
      <c r="F108" s="15">
        <v>0</v>
      </c>
      <c r="G108" s="15">
        <f t="shared" si="3"/>
        <v>918840.5</v>
      </c>
    </row>
    <row r="109" spans="1:7" ht="15">
      <c r="A109" s="6">
        <v>1.1</v>
      </c>
      <c r="B109" s="16" t="s">
        <v>186</v>
      </c>
      <c r="C109" s="25" t="s">
        <v>187</v>
      </c>
      <c r="D109" s="15">
        <v>593377.78</v>
      </c>
      <c r="E109" s="15">
        <f>+ROUND(E110+E111+E112+E113+E114,2)</f>
        <v>0</v>
      </c>
      <c r="F109" s="15">
        <f>+ROUND(F110+F111+F112+F113+F114,2)</f>
        <v>25979.84</v>
      </c>
      <c r="G109" s="15">
        <f t="shared" si="3"/>
        <v>567397.94</v>
      </c>
    </row>
    <row r="110" spans="1:7" ht="15">
      <c r="A110" s="6">
        <v>1.1</v>
      </c>
      <c r="B110" s="16" t="s">
        <v>188</v>
      </c>
      <c r="C110" s="27" t="s">
        <v>127</v>
      </c>
      <c r="D110" s="15">
        <v>2528490</v>
      </c>
      <c r="E110" s="15">
        <v>0</v>
      </c>
      <c r="F110" s="15">
        <v>0</v>
      </c>
      <c r="G110" s="15">
        <f t="shared" si="3"/>
        <v>2528490</v>
      </c>
    </row>
    <row r="111" spans="1:7" ht="15">
      <c r="A111" s="6">
        <v>1.1</v>
      </c>
      <c r="B111" s="16" t="s">
        <v>189</v>
      </c>
      <c r="C111" s="27" t="s">
        <v>129</v>
      </c>
      <c r="D111" s="15">
        <v>0</v>
      </c>
      <c r="E111" s="15">
        <v>0</v>
      </c>
      <c r="F111" s="15">
        <v>0</v>
      </c>
      <c r="G111" s="15">
        <f t="shared" si="3"/>
        <v>0</v>
      </c>
    </row>
    <row r="112" spans="1:7" ht="15">
      <c r="A112" s="6">
        <v>1.1</v>
      </c>
      <c r="B112" s="16" t="s">
        <v>190</v>
      </c>
      <c r="C112" s="27" t="s">
        <v>139</v>
      </c>
      <c r="D112" s="15">
        <v>-2263112.22</v>
      </c>
      <c r="E112" s="15">
        <v>0</v>
      </c>
      <c r="F112" s="15">
        <v>25979.84</v>
      </c>
      <c r="G112" s="15">
        <f t="shared" si="3"/>
        <v>-2289092.06</v>
      </c>
    </row>
    <row r="113" spans="1:7" ht="15">
      <c r="A113" s="6">
        <v>1.1</v>
      </c>
      <c r="B113" s="16" t="s">
        <v>191</v>
      </c>
      <c r="C113" s="27" t="s">
        <v>131</v>
      </c>
      <c r="D113" s="15">
        <v>0</v>
      </c>
      <c r="E113" s="15">
        <v>0</v>
      </c>
      <c r="F113" s="15">
        <v>0</v>
      </c>
      <c r="G113" s="15">
        <f t="shared" si="3"/>
        <v>0</v>
      </c>
    </row>
    <row r="114" spans="1:7" ht="15">
      <c r="A114" s="6">
        <v>1.1</v>
      </c>
      <c r="B114" s="16" t="s">
        <v>192</v>
      </c>
      <c r="C114" s="27" t="s">
        <v>142</v>
      </c>
      <c r="D114" s="15">
        <v>328000</v>
      </c>
      <c r="E114" s="15">
        <v>0</v>
      </c>
      <c r="F114" s="15">
        <v>0</v>
      </c>
      <c r="G114" s="15">
        <f t="shared" si="3"/>
        <v>328000</v>
      </c>
    </row>
    <row r="115" spans="1:7" ht="15">
      <c r="A115" s="6">
        <v>1.1</v>
      </c>
      <c r="B115" s="16" t="s">
        <v>193</v>
      </c>
      <c r="C115" s="25" t="s">
        <v>194</v>
      </c>
      <c r="D115" s="15">
        <v>3266893.29</v>
      </c>
      <c r="E115" s="15">
        <f>+ROUND(E116+E117+E118+E119+E120,2)</f>
        <v>0</v>
      </c>
      <c r="F115" s="15">
        <f>+ROUND(F116+F117+F118+F119+F120,2)</f>
        <v>139349.37</v>
      </c>
      <c r="G115" s="15">
        <f t="shared" si="3"/>
        <v>3127543.92</v>
      </c>
    </row>
    <row r="116" spans="1:7" ht="15">
      <c r="A116" s="6">
        <v>1.1</v>
      </c>
      <c r="B116" s="16" t="s">
        <v>195</v>
      </c>
      <c r="C116" s="27" t="s">
        <v>127</v>
      </c>
      <c r="D116" s="15">
        <v>14404342.4</v>
      </c>
      <c r="E116" s="15">
        <v>0</v>
      </c>
      <c r="F116" s="15">
        <v>0</v>
      </c>
      <c r="G116" s="15">
        <f t="shared" si="3"/>
        <v>14404342.4</v>
      </c>
    </row>
    <row r="117" spans="1:7" ht="15">
      <c r="A117" s="6">
        <v>1.1</v>
      </c>
      <c r="B117" s="16" t="s">
        <v>196</v>
      </c>
      <c r="C117" s="27" t="s">
        <v>129</v>
      </c>
      <c r="D117" s="15">
        <v>0</v>
      </c>
      <c r="E117" s="15">
        <v>0</v>
      </c>
      <c r="F117" s="15">
        <v>0</v>
      </c>
      <c r="G117" s="15">
        <f t="shared" si="3"/>
        <v>0</v>
      </c>
    </row>
    <row r="118" spans="1:7" ht="15">
      <c r="A118" s="6">
        <v>1.1</v>
      </c>
      <c r="B118" s="16" t="s">
        <v>197</v>
      </c>
      <c r="C118" s="27" t="s">
        <v>139</v>
      </c>
      <c r="D118" s="15">
        <v>-11794858.31</v>
      </c>
      <c r="E118" s="15">
        <v>0</v>
      </c>
      <c r="F118" s="15">
        <v>139349.37</v>
      </c>
      <c r="G118" s="15">
        <f t="shared" si="3"/>
        <v>-11934207.68</v>
      </c>
    </row>
    <row r="119" spans="1:7" ht="15">
      <c r="A119" s="6">
        <v>1.1</v>
      </c>
      <c r="B119" s="16" t="s">
        <v>198</v>
      </c>
      <c r="C119" s="27" t="s">
        <v>131</v>
      </c>
      <c r="D119" s="15">
        <v>0</v>
      </c>
      <c r="E119" s="15">
        <v>0</v>
      </c>
      <c r="F119" s="15">
        <v>0</v>
      </c>
      <c r="G119" s="15">
        <f t="shared" si="3"/>
        <v>0</v>
      </c>
    </row>
    <row r="120" spans="1:7" ht="15">
      <c r="A120" s="6">
        <v>1.1</v>
      </c>
      <c r="B120" s="16" t="s">
        <v>199</v>
      </c>
      <c r="C120" s="27" t="s">
        <v>142</v>
      </c>
      <c r="D120" s="15">
        <v>657409.2</v>
      </c>
      <c r="E120" s="15">
        <v>0</v>
      </c>
      <c r="F120" s="15">
        <v>0</v>
      </c>
      <c r="G120" s="15">
        <f t="shared" si="3"/>
        <v>657409.2</v>
      </c>
    </row>
    <row r="121" spans="1:7" ht="15">
      <c r="A121" s="6">
        <v>1.1</v>
      </c>
      <c r="B121" s="16" t="s">
        <v>200</v>
      </c>
      <c r="C121" s="25" t="s">
        <v>201</v>
      </c>
      <c r="D121" s="15">
        <v>1660075.42</v>
      </c>
      <c r="E121" s="15">
        <f>+ROUND(E122+E123+E124+E125+E126,2)</f>
        <v>0</v>
      </c>
      <c r="F121" s="15">
        <f>+ROUND(F122+F123+F124+F125+F126,2)</f>
        <v>73215.64</v>
      </c>
      <c r="G121" s="15">
        <f t="shared" si="3"/>
        <v>1586859.78</v>
      </c>
    </row>
    <row r="122" spans="1:7" ht="15">
      <c r="A122" s="6">
        <v>1.1</v>
      </c>
      <c r="B122" s="16" t="s">
        <v>202</v>
      </c>
      <c r="C122" s="27" t="s">
        <v>127</v>
      </c>
      <c r="D122" s="15">
        <v>12381038</v>
      </c>
      <c r="E122" s="15">
        <v>0</v>
      </c>
      <c r="F122" s="15">
        <v>0</v>
      </c>
      <c r="G122" s="15">
        <f t="shared" si="3"/>
        <v>12381038</v>
      </c>
    </row>
    <row r="123" spans="1:7" ht="15">
      <c r="A123" s="6">
        <v>1.1</v>
      </c>
      <c r="B123" s="16" t="s">
        <v>203</v>
      </c>
      <c r="C123" s="27" t="s">
        <v>129</v>
      </c>
      <c r="D123" s="15">
        <v>0</v>
      </c>
      <c r="E123" s="15">
        <v>0</v>
      </c>
      <c r="F123" s="15">
        <v>0</v>
      </c>
      <c r="G123" s="15">
        <f t="shared" si="3"/>
        <v>0</v>
      </c>
    </row>
    <row r="124" spans="1:7" ht="15">
      <c r="A124" s="6">
        <v>1.1</v>
      </c>
      <c r="B124" s="16" t="s">
        <v>204</v>
      </c>
      <c r="C124" s="27" t="s">
        <v>139</v>
      </c>
      <c r="D124" s="15">
        <v>-11594592.58</v>
      </c>
      <c r="E124" s="15">
        <v>0</v>
      </c>
      <c r="F124" s="15">
        <v>73215.64</v>
      </c>
      <c r="G124" s="15">
        <f t="shared" si="3"/>
        <v>-11667808.22</v>
      </c>
    </row>
    <row r="125" spans="1:7" ht="15">
      <c r="A125" s="6">
        <v>1.1</v>
      </c>
      <c r="B125" s="16" t="s">
        <v>205</v>
      </c>
      <c r="C125" s="27" t="s">
        <v>131</v>
      </c>
      <c r="D125" s="15">
        <v>0</v>
      </c>
      <c r="E125" s="15">
        <v>0</v>
      </c>
      <c r="F125" s="15">
        <v>0</v>
      </c>
      <c r="G125" s="15">
        <f t="shared" si="3"/>
        <v>0</v>
      </c>
    </row>
    <row r="126" spans="1:7" ht="15">
      <c r="A126" s="6">
        <v>1.1</v>
      </c>
      <c r="B126" s="16" t="s">
        <v>206</v>
      </c>
      <c r="C126" s="27" t="s">
        <v>142</v>
      </c>
      <c r="D126" s="15">
        <v>873630</v>
      </c>
      <c r="E126" s="15">
        <v>0</v>
      </c>
      <c r="F126" s="15">
        <v>0</v>
      </c>
      <c r="G126" s="15">
        <f t="shared" si="3"/>
        <v>873630</v>
      </c>
    </row>
    <row r="127" spans="1:7" ht="15">
      <c r="A127" s="6">
        <v>1.1</v>
      </c>
      <c r="B127" s="16" t="s">
        <v>207</v>
      </c>
      <c r="C127" s="25" t="s">
        <v>208</v>
      </c>
      <c r="D127" s="15">
        <v>90789790.45</v>
      </c>
      <c r="E127" s="15">
        <f>+ROUND(E128+E134+E140+E146+E152+E158,2)</f>
        <v>0</v>
      </c>
      <c r="F127" s="15">
        <f>+ROUND(F128+F134+F140+F146+F152+F158,2)</f>
        <v>1705079.89</v>
      </c>
      <c r="G127" s="15">
        <f t="shared" si="3"/>
        <v>89084710.56</v>
      </c>
    </row>
    <row r="128" spans="1:7" ht="15">
      <c r="A128" s="6">
        <v>1.1</v>
      </c>
      <c r="B128" s="16" t="s">
        <v>209</v>
      </c>
      <c r="C128" s="25" t="s">
        <v>210</v>
      </c>
      <c r="D128" s="15">
        <v>7324576.71</v>
      </c>
      <c r="E128" s="15">
        <f>+ROUND(E129+E130+E131+E132+E133,2)</f>
        <v>0</v>
      </c>
      <c r="F128" s="15">
        <f>+ROUND(F129+F130+F131+F132+F133,2)</f>
        <v>120510.76</v>
      </c>
      <c r="G128" s="15">
        <f t="shared" si="3"/>
        <v>7204065.95</v>
      </c>
    </row>
    <row r="129" spans="1:7" ht="15">
      <c r="A129" s="6">
        <v>1.1</v>
      </c>
      <c r="B129" s="16" t="s">
        <v>211</v>
      </c>
      <c r="C129" s="27" t="s">
        <v>127</v>
      </c>
      <c r="D129" s="15">
        <v>6351947.25</v>
      </c>
      <c r="E129" s="15">
        <v>0</v>
      </c>
      <c r="F129" s="15">
        <v>0</v>
      </c>
      <c r="G129" s="15">
        <f t="shared" si="3"/>
        <v>6351947.25</v>
      </c>
    </row>
    <row r="130" spans="1:7" ht="15">
      <c r="A130" s="6">
        <v>1.1</v>
      </c>
      <c r="B130" s="16" t="s">
        <v>212</v>
      </c>
      <c r="C130" s="27" t="s">
        <v>129</v>
      </c>
      <c r="D130" s="15">
        <v>0</v>
      </c>
      <c r="E130" s="15">
        <v>0</v>
      </c>
      <c r="F130" s="15">
        <v>0</v>
      </c>
      <c r="G130" s="15">
        <f t="shared" si="3"/>
        <v>0</v>
      </c>
    </row>
    <row r="131" spans="1:7" ht="15">
      <c r="A131" s="6">
        <v>1.1</v>
      </c>
      <c r="B131" s="16" t="s">
        <v>213</v>
      </c>
      <c r="C131" s="27" t="s">
        <v>139</v>
      </c>
      <c r="D131" s="15">
        <v>-6503679.9</v>
      </c>
      <c r="E131" s="15">
        <v>0</v>
      </c>
      <c r="F131" s="15">
        <v>120510.76</v>
      </c>
      <c r="G131" s="15">
        <f t="shared" si="3"/>
        <v>-6624190.66</v>
      </c>
    </row>
    <row r="132" spans="1:7" ht="15">
      <c r="A132" s="6">
        <v>1.1</v>
      </c>
      <c r="B132" s="16" t="s">
        <v>214</v>
      </c>
      <c r="C132" s="27" t="s">
        <v>131</v>
      </c>
      <c r="D132" s="15">
        <v>0</v>
      </c>
      <c r="E132" s="15">
        <v>0</v>
      </c>
      <c r="F132" s="15">
        <v>0</v>
      </c>
      <c r="G132" s="15">
        <f t="shared" si="3"/>
        <v>0</v>
      </c>
    </row>
    <row r="133" spans="1:7" ht="15">
      <c r="A133" s="6">
        <v>1.1</v>
      </c>
      <c r="B133" s="16" t="s">
        <v>215</v>
      </c>
      <c r="C133" s="27" t="s">
        <v>142</v>
      </c>
      <c r="D133" s="15">
        <v>7476309.36</v>
      </c>
      <c r="E133" s="15">
        <v>0</v>
      </c>
      <c r="F133" s="15">
        <v>0</v>
      </c>
      <c r="G133" s="15">
        <f t="shared" si="3"/>
        <v>7476309.36</v>
      </c>
    </row>
    <row r="134" spans="1:7" ht="15">
      <c r="A134" s="6">
        <v>1.1</v>
      </c>
      <c r="B134" s="16" t="s">
        <v>216</v>
      </c>
      <c r="C134" s="25" t="s">
        <v>217</v>
      </c>
      <c r="D134" s="15">
        <v>1813162.32</v>
      </c>
      <c r="E134" s="15">
        <f>+ROUND(E135+E136+E137+E138+E139,2)</f>
        <v>0</v>
      </c>
      <c r="F134" s="15">
        <f>+ROUND(F135+F136+F137+F138+F139,2)</f>
        <v>39873.63</v>
      </c>
      <c r="G134" s="15">
        <f t="shared" si="3"/>
        <v>1773288.69</v>
      </c>
    </row>
    <row r="135" spans="1:7" ht="15">
      <c r="A135" s="6">
        <v>1.1</v>
      </c>
      <c r="B135" s="16" t="s">
        <v>218</v>
      </c>
      <c r="C135" s="27" t="s">
        <v>127</v>
      </c>
      <c r="D135" s="15">
        <v>7857928.75</v>
      </c>
      <c r="E135" s="15">
        <v>0</v>
      </c>
      <c r="F135" s="15">
        <v>0</v>
      </c>
      <c r="G135" s="15">
        <f t="shared" si="3"/>
        <v>7857928.75</v>
      </c>
    </row>
    <row r="136" spans="1:7" ht="15">
      <c r="A136" s="6">
        <v>1.1</v>
      </c>
      <c r="B136" s="16" t="s">
        <v>219</v>
      </c>
      <c r="C136" s="27" t="s">
        <v>129</v>
      </c>
      <c r="D136" s="15">
        <v>0</v>
      </c>
      <c r="E136" s="15">
        <v>0</v>
      </c>
      <c r="F136" s="15">
        <v>0</v>
      </c>
      <c r="G136" s="15">
        <f aca="true" t="shared" si="4" ref="G136:G199">+ROUND(D136+E136-F136,2)</f>
        <v>0</v>
      </c>
    </row>
    <row r="137" spans="1:7" ht="15">
      <c r="A137" s="6">
        <v>1.1</v>
      </c>
      <c r="B137" s="16" t="s">
        <v>220</v>
      </c>
      <c r="C137" s="27" t="s">
        <v>139</v>
      </c>
      <c r="D137" s="15">
        <v>-7597766.43</v>
      </c>
      <c r="E137" s="15">
        <v>0</v>
      </c>
      <c r="F137" s="15">
        <v>39873.63</v>
      </c>
      <c r="G137" s="15">
        <f t="shared" si="4"/>
        <v>-7637640.06</v>
      </c>
    </row>
    <row r="138" spans="1:7" ht="15">
      <c r="A138" s="6">
        <v>1.1</v>
      </c>
      <c r="B138" s="16" t="s">
        <v>221</v>
      </c>
      <c r="C138" s="27" t="s">
        <v>131</v>
      </c>
      <c r="D138" s="15">
        <v>0</v>
      </c>
      <c r="E138" s="15">
        <v>0</v>
      </c>
      <c r="F138" s="15">
        <v>0</v>
      </c>
      <c r="G138" s="15">
        <f t="shared" si="4"/>
        <v>0</v>
      </c>
    </row>
    <row r="139" spans="1:7" ht="15">
      <c r="A139" s="6">
        <v>1.1</v>
      </c>
      <c r="B139" s="16" t="s">
        <v>222</v>
      </c>
      <c r="C139" s="27" t="s">
        <v>142</v>
      </c>
      <c r="D139" s="15">
        <v>1553000</v>
      </c>
      <c r="E139" s="15">
        <v>0</v>
      </c>
      <c r="F139" s="15">
        <v>0</v>
      </c>
      <c r="G139" s="15">
        <f t="shared" si="4"/>
        <v>1553000</v>
      </c>
    </row>
    <row r="140" spans="1:7" ht="15">
      <c r="A140" s="6">
        <v>1.1</v>
      </c>
      <c r="B140" s="16" t="s">
        <v>223</v>
      </c>
      <c r="C140" s="25" t="s">
        <v>224</v>
      </c>
      <c r="D140" s="15">
        <v>6217188.24</v>
      </c>
      <c r="E140" s="15">
        <f>+ROUND(E141+E142+E143+E144+E145,2)</f>
        <v>0</v>
      </c>
      <c r="F140" s="15">
        <f>+ROUND(F141+F142+F143+F144+F145,2)</f>
        <v>120422.54</v>
      </c>
      <c r="G140" s="15">
        <f t="shared" si="4"/>
        <v>6096765.7</v>
      </c>
    </row>
    <row r="141" spans="1:7" ht="15">
      <c r="A141" s="6">
        <v>1.1</v>
      </c>
      <c r="B141" s="16" t="s">
        <v>225</v>
      </c>
      <c r="C141" s="27" t="s">
        <v>127</v>
      </c>
      <c r="D141" s="15">
        <v>18942225.5</v>
      </c>
      <c r="E141" s="15">
        <v>0</v>
      </c>
      <c r="F141" s="15">
        <v>0</v>
      </c>
      <c r="G141" s="15">
        <f t="shared" si="4"/>
        <v>18942225.5</v>
      </c>
    </row>
    <row r="142" spans="1:7" ht="15">
      <c r="A142" s="6">
        <v>1.1</v>
      </c>
      <c r="B142" s="16" t="s">
        <v>226</v>
      </c>
      <c r="C142" s="27" t="s">
        <v>129</v>
      </c>
      <c r="D142" s="15">
        <v>0</v>
      </c>
      <c r="E142" s="15">
        <v>0</v>
      </c>
      <c r="F142" s="15">
        <v>0</v>
      </c>
      <c r="G142" s="15">
        <f t="shared" si="4"/>
        <v>0</v>
      </c>
    </row>
    <row r="143" spans="1:7" ht="15">
      <c r="A143" s="6">
        <v>1.1</v>
      </c>
      <c r="B143" s="16" t="s">
        <v>227</v>
      </c>
      <c r="C143" s="27" t="s">
        <v>139</v>
      </c>
      <c r="D143" s="15">
        <v>-16197487.26</v>
      </c>
      <c r="E143" s="15">
        <v>0</v>
      </c>
      <c r="F143" s="15">
        <v>120422.54</v>
      </c>
      <c r="G143" s="15">
        <f t="shared" si="4"/>
        <v>-16317909.8</v>
      </c>
    </row>
    <row r="144" spans="1:7" ht="15">
      <c r="A144" s="6">
        <v>1.1</v>
      </c>
      <c r="B144" s="16" t="s">
        <v>228</v>
      </c>
      <c r="C144" s="27" t="s">
        <v>131</v>
      </c>
      <c r="D144" s="15">
        <v>0</v>
      </c>
      <c r="E144" s="15">
        <v>0</v>
      </c>
      <c r="F144" s="15">
        <v>0</v>
      </c>
      <c r="G144" s="15">
        <f t="shared" si="4"/>
        <v>0</v>
      </c>
    </row>
    <row r="145" spans="1:7" ht="15">
      <c r="A145" s="6">
        <v>1.1</v>
      </c>
      <c r="B145" s="16" t="s">
        <v>229</v>
      </c>
      <c r="C145" s="27" t="s">
        <v>142</v>
      </c>
      <c r="D145" s="15">
        <v>3472450</v>
      </c>
      <c r="E145" s="15">
        <v>0</v>
      </c>
      <c r="F145" s="15">
        <v>0</v>
      </c>
      <c r="G145" s="15">
        <f t="shared" si="4"/>
        <v>3472450</v>
      </c>
    </row>
    <row r="146" spans="1:7" ht="15">
      <c r="A146" s="6">
        <v>1.1</v>
      </c>
      <c r="B146" s="16" t="s">
        <v>230</v>
      </c>
      <c r="C146" s="25" t="s">
        <v>231</v>
      </c>
      <c r="D146" s="15">
        <v>1739205.66</v>
      </c>
      <c r="E146" s="15">
        <f>+ROUND(E147+E148+E149+E150+E151,2)</f>
        <v>0</v>
      </c>
      <c r="F146" s="15">
        <f>+ROUND(F147+F148+F149+F150+F151,2)</f>
        <v>71004.54</v>
      </c>
      <c r="G146" s="15">
        <f t="shared" si="4"/>
        <v>1668201.12</v>
      </c>
    </row>
    <row r="147" spans="1:7" ht="15">
      <c r="A147" s="6">
        <v>1.1</v>
      </c>
      <c r="B147" s="16" t="s">
        <v>232</v>
      </c>
      <c r="C147" s="27" t="s">
        <v>127</v>
      </c>
      <c r="D147" s="15">
        <v>6162546.89</v>
      </c>
      <c r="E147" s="15">
        <v>0</v>
      </c>
      <c r="F147" s="15">
        <v>0</v>
      </c>
      <c r="G147" s="15">
        <f t="shared" si="4"/>
        <v>6162546.89</v>
      </c>
    </row>
    <row r="148" spans="1:7" ht="15">
      <c r="A148" s="6">
        <v>1.1</v>
      </c>
      <c r="B148" s="16" t="s">
        <v>233</v>
      </c>
      <c r="C148" s="27" t="s">
        <v>129</v>
      </c>
      <c r="D148" s="15">
        <v>0</v>
      </c>
      <c r="E148" s="15">
        <v>0</v>
      </c>
      <c r="F148" s="15">
        <v>0</v>
      </c>
      <c r="G148" s="15">
        <f t="shared" si="4"/>
        <v>0</v>
      </c>
    </row>
    <row r="149" spans="1:7" ht="15">
      <c r="A149" s="6">
        <v>1.1</v>
      </c>
      <c r="B149" s="16" t="s">
        <v>234</v>
      </c>
      <c r="C149" s="27" t="s">
        <v>139</v>
      </c>
      <c r="D149" s="15">
        <v>-5602341.23</v>
      </c>
      <c r="E149" s="15">
        <v>0</v>
      </c>
      <c r="F149" s="15">
        <v>71004.54</v>
      </c>
      <c r="G149" s="15">
        <f t="shared" si="4"/>
        <v>-5673345.77</v>
      </c>
    </row>
    <row r="150" spans="1:7" ht="15">
      <c r="A150" s="6">
        <v>1.1</v>
      </c>
      <c r="B150" s="16" t="s">
        <v>235</v>
      </c>
      <c r="C150" s="27" t="s">
        <v>131</v>
      </c>
      <c r="D150" s="15">
        <v>0</v>
      </c>
      <c r="E150" s="15">
        <v>0</v>
      </c>
      <c r="F150" s="15">
        <v>0</v>
      </c>
      <c r="G150" s="15">
        <f t="shared" si="4"/>
        <v>0</v>
      </c>
    </row>
    <row r="151" spans="1:7" ht="15">
      <c r="A151" s="6">
        <v>1.1</v>
      </c>
      <c r="B151" s="16" t="s">
        <v>236</v>
      </c>
      <c r="C151" s="27" t="s">
        <v>142</v>
      </c>
      <c r="D151" s="15">
        <v>1179000</v>
      </c>
      <c r="E151" s="15">
        <v>0</v>
      </c>
      <c r="F151" s="15">
        <v>0</v>
      </c>
      <c r="G151" s="15">
        <f t="shared" si="4"/>
        <v>1179000</v>
      </c>
    </row>
    <row r="152" spans="1:7" ht="15">
      <c r="A152" s="6">
        <v>1.1</v>
      </c>
      <c r="B152" s="16" t="s">
        <v>237</v>
      </c>
      <c r="C152" s="25" t="s">
        <v>238</v>
      </c>
      <c r="D152" s="15">
        <v>19663361.13</v>
      </c>
      <c r="E152" s="15">
        <f>+ROUND(E153+E154+E155+E156+E157,2)</f>
        <v>0</v>
      </c>
      <c r="F152" s="15">
        <f>+ROUND(F153+F154+F155+F156+F157,2)</f>
        <v>333761.93</v>
      </c>
      <c r="G152" s="15">
        <f t="shared" si="4"/>
        <v>19329599.2</v>
      </c>
    </row>
    <row r="153" spans="1:7" ht="15">
      <c r="A153" s="6">
        <v>1.1</v>
      </c>
      <c r="B153" s="16" t="s">
        <v>239</v>
      </c>
      <c r="C153" s="27" t="s">
        <v>127</v>
      </c>
      <c r="D153" s="15">
        <v>23008149.07</v>
      </c>
      <c r="E153" s="15">
        <v>0</v>
      </c>
      <c r="F153" s="15">
        <v>0</v>
      </c>
      <c r="G153" s="15">
        <f t="shared" si="4"/>
        <v>23008149.07</v>
      </c>
    </row>
    <row r="154" spans="1:7" ht="15">
      <c r="A154" s="6">
        <v>1.1</v>
      </c>
      <c r="B154" s="16" t="s">
        <v>240</v>
      </c>
      <c r="C154" s="27" t="s">
        <v>129</v>
      </c>
      <c r="D154" s="15">
        <v>0</v>
      </c>
      <c r="E154" s="15">
        <v>0</v>
      </c>
      <c r="F154" s="15">
        <v>0</v>
      </c>
      <c r="G154" s="15">
        <f t="shared" si="4"/>
        <v>0</v>
      </c>
    </row>
    <row r="155" spans="1:7" ht="15">
      <c r="A155" s="6">
        <v>1.1</v>
      </c>
      <c r="B155" s="16" t="s">
        <v>241</v>
      </c>
      <c r="C155" s="27" t="s">
        <v>139</v>
      </c>
      <c r="D155" s="15">
        <v>-23380635.71</v>
      </c>
      <c r="E155" s="15">
        <v>0</v>
      </c>
      <c r="F155" s="15">
        <v>333761.93</v>
      </c>
      <c r="G155" s="15">
        <f t="shared" si="4"/>
        <v>-23714397.64</v>
      </c>
    </row>
    <row r="156" spans="1:7" ht="15">
      <c r="A156" s="6">
        <v>1.1</v>
      </c>
      <c r="B156" s="16" t="s">
        <v>242</v>
      </c>
      <c r="C156" s="27" t="s">
        <v>131</v>
      </c>
      <c r="D156" s="15">
        <v>0</v>
      </c>
      <c r="E156" s="15">
        <v>0</v>
      </c>
      <c r="F156" s="15">
        <v>0</v>
      </c>
      <c r="G156" s="15">
        <f t="shared" si="4"/>
        <v>0</v>
      </c>
    </row>
    <row r="157" spans="1:7" ht="15">
      <c r="A157" s="6">
        <v>1.1</v>
      </c>
      <c r="B157" s="16" t="s">
        <v>243</v>
      </c>
      <c r="C157" s="27" t="s">
        <v>142</v>
      </c>
      <c r="D157" s="15">
        <v>20035847.77</v>
      </c>
      <c r="E157" s="15">
        <v>0</v>
      </c>
      <c r="F157" s="15">
        <v>0</v>
      </c>
      <c r="G157" s="15">
        <f t="shared" si="4"/>
        <v>20035847.77</v>
      </c>
    </row>
    <row r="158" spans="1:7" ht="15">
      <c r="A158" s="6">
        <v>1.1</v>
      </c>
      <c r="B158" s="16" t="s">
        <v>244</v>
      </c>
      <c r="C158" s="25" t="s">
        <v>245</v>
      </c>
      <c r="D158" s="15">
        <v>54032296.39</v>
      </c>
      <c r="E158" s="15">
        <f>+ROUND(E159+E160+E161+E162+E163,2)</f>
        <v>0</v>
      </c>
      <c r="F158" s="15">
        <f>+ROUND(F159+F160+F161+F162+F163,2)</f>
        <v>1019506.49</v>
      </c>
      <c r="G158" s="15">
        <f t="shared" si="4"/>
        <v>53012789.9</v>
      </c>
    </row>
    <row r="159" spans="1:7" ht="15">
      <c r="A159" s="6">
        <v>1.1</v>
      </c>
      <c r="B159" s="16" t="s">
        <v>246</v>
      </c>
      <c r="C159" s="27" t="s">
        <v>127</v>
      </c>
      <c r="D159" s="15">
        <v>116074228.09</v>
      </c>
      <c r="E159" s="15">
        <v>0</v>
      </c>
      <c r="F159" s="15">
        <v>0</v>
      </c>
      <c r="G159" s="15">
        <f t="shared" si="4"/>
        <v>116074228.09</v>
      </c>
    </row>
    <row r="160" spans="1:7" ht="15">
      <c r="A160" s="6">
        <v>1.1</v>
      </c>
      <c r="B160" s="16" t="s">
        <v>247</v>
      </c>
      <c r="C160" s="27" t="s">
        <v>129</v>
      </c>
      <c r="D160" s="15">
        <v>0</v>
      </c>
      <c r="E160" s="15">
        <v>0</v>
      </c>
      <c r="F160" s="15">
        <v>0</v>
      </c>
      <c r="G160" s="15">
        <f t="shared" si="4"/>
        <v>0</v>
      </c>
    </row>
    <row r="161" spans="1:7" ht="15">
      <c r="A161" s="6">
        <v>1.1</v>
      </c>
      <c r="B161" s="16" t="s">
        <v>248</v>
      </c>
      <c r="C161" s="27" t="s">
        <v>139</v>
      </c>
      <c r="D161" s="15">
        <v>-72135986.15</v>
      </c>
      <c r="E161" s="15">
        <v>0</v>
      </c>
      <c r="F161" s="15">
        <v>1019506.4920833337</v>
      </c>
      <c r="G161" s="15">
        <f t="shared" si="4"/>
        <v>-73155492.64</v>
      </c>
    </row>
    <row r="162" spans="1:7" ht="15">
      <c r="A162" s="6">
        <v>1.1</v>
      </c>
      <c r="B162" s="16" t="s">
        <v>249</v>
      </c>
      <c r="C162" s="27" t="s">
        <v>131</v>
      </c>
      <c r="D162" s="15">
        <v>0</v>
      </c>
      <c r="E162" s="15">
        <v>0</v>
      </c>
      <c r="F162" s="15">
        <v>0</v>
      </c>
      <c r="G162" s="15">
        <f t="shared" si="4"/>
        <v>0</v>
      </c>
    </row>
    <row r="163" spans="1:7" ht="15">
      <c r="A163" s="6">
        <v>1.1</v>
      </c>
      <c r="B163" s="16" t="s">
        <v>250</v>
      </c>
      <c r="C163" s="27" t="s">
        <v>142</v>
      </c>
      <c r="D163" s="15">
        <v>10094054.45</v>
      </c>
      <c r="E163" s="15">
        <v>0</v>
      </c>
      <c r="F163" s="15">
        <v>0</v>
      </c>
      <c r="G163" s="15">
        <f t="shared" si="4"/>
        <v>10094054.45</v>
      </c>
    </row>
    <row r="164" spans="1:7" ht="15">
      <c r="A164" s="6">
        <v>1.1</v>
      </c>
      <c r="B164" s="16" t="s">
        <v>251</v>
      </c>
      <c r="C164" s="25" t="s">
        <v>252</v>
      </c>
      <c r="D164" s="15">
        <v>186594562</v>
      </c>
      <c r="E164" s="15">
        <f>+ROUND(E165+E171+E177+E183+E189,2)</f>
        <v>586732.78</v>
      </c>
      <c r="F164" s="15">
        <f>+ROUND(F165+F171+F177+F183+F189,2)</f>
        <v>3021103.94</v>
      </c>
      <c r="G164" s="15">
        <f t="shared" si="4"/>
        <v>184160190.84</v>
      </c>
    </row>
    <row r="165" spans="1:7" ht="15">
      <c r="A165" s="6">
        <v>1.1</v>
      </c>
      <c r="B165" s="16" t="s">
        <v>253</v>
      </c>
      <c r="C165" s="25" t="s">
        <v>254</v>
      </c>
      <c r="D165" s="15">
        <v>172663355.68</v>
      </c>
      <c r="E165" s="15">
        <f>+ROUND(E166+E167+E168+E169+E170,2)</f>
        <v>0</v>
      </c>
      <c r="F165" s="15">
        <f>+ROUND(F166+F167+F168+F169+F170,2)</f>
        <v>1559583.47</v>
      </c>
      <c r="G165" s="15">
        <f t="shared" si="4"/>
        <v>171103772.21</v>
      </c>
    </row>
    <row r="166" spans="1:7" ht="15">
      <c r="A166" s="6">
        <v>1.1</v>
      </c>
      <c r="B166" s="16" t="s">
        <v>255</v>
      </c>
      <c r="C166" s="27" t="s">
        <v>127</v>
      </c>
      <c r="D166" s="15">
        <v>108733257.4</v>
      </c>
      <c r="E166" s="15">
        <v>0</v>
      </c>
      <c r="F166" s="15">
        <v>0</v>
      </c>
      <c r="G166" s="15">
        <f t="shared" si="4"/>
        <v>108733257.4</v>
      </c>
    </row>
    <row r="167" spans="1:7" ht="15">
      <c r="A167" s="6">
        <v>1.1</v>
      </c>
      <c r="B167" s="16" t="s">
        <v>256</v>
      </c>
      <c r="C167" s="27" t="s">
        <v>129</v>
      </c>
      <c r="D167" s="15">
        <v>0</v>
      </c>
      <c r="E167" s="15">
        <v>0</v>
      </c>
      <c r="F167" s="15">
        <v>0</v>
      </c>
      <c r="G167" s="15">
        <f t="shared" si="4"/>
        <v>0</v>
      </c>
    </row>
    <row r="168" spans="1:7" ht="15">
      <c r="A168" s="6">
        <v>1.1</v>
      </c>
      <c r="B168" s="16" t="s">
        <v>257</v>
      </c>
      <c r="C168" s="27" t="s">
        <v>139</v>
      </c>
      <c r="D168" s="15">
        <v>-86063581.12</v>
      </c>
      <c r="E168" s="15">
        <v>0</v>
      </c>
      <c r="F168" s="15">
        <v>1559583.4704999996</v>
      </c>
      <c r="G168" s="15">
        <f t="shared" si="4"/>
        <v>-87623164.59</v>
      </c>
    </row>
    <row r="169" spans="1:7" ht="15">
      <c r="A169" s="6">
        <v>1.1</v>
      </c>
      <c r="B169" s="16" t="s">
        <v>258</v>
      </c>
      <c r="C169" s="27" t="s">
        <v>131</v>
      </c>
      <c r="D169" s="15">
        <v>0</v>
      </c>
      <c r="E169" s="15">
        <v>0</v>
      </c>
      <c r="F169" s="15">
        <v>0</v>
      </c>
      <c r="G169" s="15">
        <f t="shared" si="4"/>
        <v>0</v>
      </c>
    </row>
    <row r="170" spans="1:7" ht="15">
      <c r="A170" s="6">
        <v>1.1</v>
      </c>
      <c r="B170" s="16" t="s">
        <v>259</v>
      </c>
      <c r="C170" s="27" t="s">
        <v>142</v>
      </c>
      <c r="D170" s="15">
        <v>149993679.4</v>
      </c>
      <c r="E170" s="15">
        <v>0</v>
      </c>
      <c r="F170" s="15">
        <v>0</v>
      </c>
      <c r="G170" s="15">
        <f t="shared" si="4"/>
        <v>149993679.4</v>
      </c>
    </row>
    <row r="171" spans="1:7" ht="15">
      <c r="A171" s="6">
        <v>1.1</v>
      </c>
      <c r="B171" s="16" t="s">
        <v>260</v>
      </c>
      <c r="C171" s="25" t="s">
        <v>261</v>
      </c>
      <c r="D171" s="15">
        <v>5792702.99</v>
      </c>
      <c r="E171" s="15">
        <f>+ROUND(E172+E173+E174+E175+E176,2)</f>
        <v>0</v>
      </c>
      <c r="F171" s="15">
        <f>+ROUND(F172+F173+F174+F175+F176,2)</f>
        <v>251479.18</v>
      </c>
      <c r="G171" s="15">
        <f t="shared" si="4"/>
        <v>5541223.81</v>
      </c>
    </row>
    <row r="172" spans="1:7" ht="15">
      <c r="A172" s="6">
        <v>1.1</v>
      </c>
      <c r="B172" s="16" t="s">
        <v>262</v>
      </c>
      <c r="C172" s="27" t="s">
        <v>127</v>
      </c>
      <c r="D172" s="15">
        <v>11416982.13</v>
      </c>
      <c r="E172" s="15">
        <v>0</v>
      </c>
      <c r="F172" s="15">
        <v>0</v>
      </c>
      <c r="G172" s="15">
        <f t="shared" si="4"/>
        <v>11416982.13</v>
      </c>
    </row>
    <row r="173" spans="1:7" ht="15">
      <c r="A173" s="6">
        <v>1.1</v>
      </c>
      <c r="B173" s="16" t="s">
        <v>263</v>
      </c>
      <c r="C173" s="27" t="s">
        <v>129</v>
      </c>
      <c r="D173" s="15">
        <v>0</v>
      </c>
      <c r="E173" s="15">
        <v>0</v>
      </c>
      <c r="F173" s="15">
        <v>0</v>
      </c>
      <c r="G173" s="15">
        <f t="shared" si="4"/>
        <v>0</v>
      </c>
    </row>
    <row r="174" spans="1:7" ht="15">
      <c r="A174" s="6">
        <v>1.1</v>
      </c>
      <c r="B174" s="16" t="s">
        <v>264</v>
      </c>
      <c r="C174" s="27" t="s">
        <v>139</v>
      </c>
      <c r="D174" s="15">
        <v>-14143539.14</v>
      </c>
      <c r="E174" s="15">
        <v>0</v>
      </c>
      <c r="F174" s="15">
        <v>251479.18</v>
      </c>
      <c r="G174" s="15">
        <f t="shared" si="4"/>
        <v>-14395018.32</v>
      </c>
    </row>
    <row r="175" spans="1:7" ht="15">
      <c r="A175" s="6">
        <v>1.1</v>
      </c>
      <c r="B175" s="16" t="s">
        <v>265</v>
      </c>
      <c r="C175" s="27" t="s">
        <v>131</v>
      </c>
      <c r="D175" s="15">
        <v>0</v>
      </c>
      <c r="E175" s="15">
        <v>0</v>
      </c>
      <c r="F175" s="15">
        <v>0</v>
      </c>
      <c r="G175" s="15">
        <f t="shared" si="4"/>
        <v>0</v>
      </c>
    </row>
    <row r="176" spans="1:7" ht="15">
      <c r="A176" s="6">
        <v>1.1</v>
      </c>
      <c r="B176" s="16" t="s">
        <v>266</v>
      </c>
      <c r="C176" s="27" t="s">
        <v>142</v>
      </c>
      <c r="D176" s="15">
        <v>8519260</v>
      </c>
      <c r="E176" s="15">
        <v>0</v>
      </c>
      <c r="F176" s="15">
        <v>0</v>
      </c>
      <c r="G176" s="15">
        <f t="shared" si="4"/>
        <v>8519260</v>
      </c>
    </row>
    <row r="177" spans="1:7" ht="15">
      <c r="A177" s="6">
        <v>1.1</v>
      </c>
      <c r="B177" s="16" t="s">
        <v>267</v>
      </c>
      <c r="C177" s="25" t="s">
        <v>268</v>
      </c>
      <c r="D177" s="15">
        <v>591130.86</v>
      </c>
      <c r="E177" s="15">
        <f>+ROUND(E178+E179+E180+E181+E182,2)</f>
        <v>0</v>
      </c>
      <c r="F177" s="15">
        <f>+ROUND(F178+F179+F180+F181+F182,2)</f>
        <v>20303.66</v>
      </c>
      <c r="G177" s="15">
        <f t="shared" si="4"/>
        <v>570827.2</v>
      </c>
    </row>
    <row r="178" spans="1:7" ht="15">
      <c r="A178" s="6">
        <v>1.1</v>
      </c>
      <c r="B178" s="16" t="s">
        <v>269</v>
      </c>
      <c r="C178" s="27" t="s">
        <v>127</v>
      </c>
      <c r="D178" s="15">
        <v>884650</v>
      </c>
      <c r="E178" s="15">
        <v>0</v>
      </c>
      <c r="F178" s="15">
        <v>0</v>
      </c>
      <c r="G178" s="15">
        <f t="shared" si="4"/>
        <v>884650</v>
      </c>
    </row>
    <row r="179" spans="1:7" ht="15">
      <c r="A179" s="6">
        <v>1.1</v>
      </c>
      <c r="B179" s="16" t="s">
        <v>270</v>
      </c>
      <c r="C179" s="27" t="s">
        <v>129</v>
      </c>
      <c r="D179" s="15">
        <v>0</v>
      </c>
      <c r="E179" s="15">
        <v>0</v>
      </c>
      <c r="F179" s="15">
        <v>0</v>
      </c>
      <c r="G179" s="15">
        <f t="shared" si="4"/>
        <v>0</v>
      </c>
    </row>
    <row r="180" spans="1:7" ht="15">
      <c r="A180" s="6">
        <v>1.1</v>
      </c>
      <c r="B180" s="16" t="s">
        <v>271</v>
      </c>
      <c r="C180" s="27" t="s">
        <v>139</v>
      </c>
      <c r="D180" s="15">
        <v>-1451739.14</v>
      </c>
      <c r="E180" s="15">
        <v>0</v>
      </c>
      <c r="F180" s="15">
        <v>20303.66</v>
      </c>
      <c r="G180" s="15">
        <f t="shared" si="4"/>
        <v>-1472042.8</v>
      </c>
    </row>
    <row r="181" spans="1:7" ht="15">
      <c r="A181" s="6">
        <v>1.1</v>
      </c>
      <c r="B181" s="16" t="s">
        <v>272</v>
      </c>
      <c r="C181" s="27" t="s">
        <v>131</v>
      </c>
      <c r="D181" s="15">
        <v>0</v>
      </c>
      <c r="E181" s="15">
        <v>0</v>
      </c>
      <c r="F181" s="15">
        <v>0</v>
      </c>
      <c r="G181" s="15">
        <f t="shared" si="4"/>
        <v>0</v>
      </c>
    </row>
    <row r="182" spans="1:7" ht="15">
      <c r="A182" s="6">
        <v>1.1</v>
      </c>
      <c r="B182" s="16" t="s">
        <v>273</v>
      </c>
      <c r="C182" s="27" t="s">
        <v>142</v>
      </c>
      <c r="D182" s="15">
        <v>1158220</v>
      </c>
      <c r="E182" s="15">
        <v>0</v>
      </c>
      <c r="F182" s="15">
        <v>0</v>
      </c>
      <c r="G182" s="15">
        <f t="shared" si="4"/>
        <v>1158220</v>
      </c>
    </row>
    <row r="183" spans="1:7" ht="15">
      <c r="A183" s="6">
        <v>1.1</v>
      </c>
      <c r="B183" s="16" t="s">
        <v>274</v>
      </c>
      <c r="C183" s="25" t="s">
        <v>275</v>
      </c>
      <c r="D183" s="15">
        <v>1368124.84</v>
      </c>
      <c r="E183" s="15">
        <f>+ROUND(E184+E185+E186+E187+E188,2)</f>
        <v>0</v>
      </c>
      <c r="F183" s="15">
        <f>+ROUND(F184+F185+F186+F187+F188,2)</f>
        <v>58540.65</v>
      </c>
      <c r="G183" s="15">
        <f t="shared" si="4"/>
        <v>1309584.19</v>
      </c>
    </row>
    <row r="184" spans="1:7" ht="15">
      <c r="A184" s="6">
        <v>1.1</v>
      </c>
      <c r="B184" s="16" t="s">
        <v>276</v>
      </c>
      <c r="C184" s="27" t="s">
        <v>127</v>
      </c>
      <c r="D184" s="15">
        <v>4614287.78</v>
      </c>
      <c r="E184" s="15">
        <v>0</v>
      </c>
      <c r="F184" s="15">
        <v>0</v>
      </c>
      <c r="G184" s="15">
        <f t="shared" si="4"/>
        <v>4614287.78</v>
      </c>
    </row>
    <row r="185" spans="1:7" ht="15">
      <c r="A185" s="6">
        <v>1.1</v>
      </c>
      <c r="B185" s="16" t="s">
        <v>277</v>
      </c>
      <c r="C185" s="27" t="s">
        <v>129</v>
      </c>
      <c r="D185" s="15">
        <v>0</v>
      </c>
      <c r="E185" s="15">
        <v>0</v>
      </c>
      <c r="F185" s="15">
        <v>0</v>
      </c>
      <c r="G185" s="15">
        <f t="shared" si="4"/>
        <v>0</v>
      </c>
    </row>
    <row r="186" spans="1:7" ht="15">
      <c r="A186" s="6">
        <v>1.1</v>
      </c>
      <c r="B186" s="16" t="s">
        <v>278</v>
      </c>
      <c r="C186" s="27" t="s">
        <v>139</v>
      </c>
      <c r="D186" s="15">
        <v>-4108162.94</v>
      </c>
      <c r="E186" s="15">
        <v>0</v>
      </c>
      <c r="F186" s="15">
        <v>58540.65</v>
      </c>
      <c r="G186" s="15">
        <f t="shared" si="4"/>
        <v>-4166703.59</v>
      </c>
    </row>
    <row r="187" spans="1:7" ht="15">
      <c r="A187" s="6">
        <v>1.1</v>
      </c>
      <c r="B187" s="16" t="s">
        <v>279</v>
      </c>
      <c r="C187" s="27" t="s">
        <v>131</v>
      </c>
      <c r="D187" s="15">
        <v>0</v>
      </c>
      <c r="E187" s="15">
        <v>0</v>
      </c>
      <c r="F187" s="15">
        <v>0</v>
      </c>
      <c r="G187" s="15">
        <f t="shared" si="4"/>
        <v>0</v>
      </c>
    </row>
    <row r="188" spans="1:7" ht="15">
      <c r="A188" s="6">
        <v>1.1</v>
      </c>
      <c r="B188" s="16" t="s">
        <v>280</v>
      </c>
      <c r="C188" s="27" t="s">
        <v>142</v>
      </c>
      <c r="D188" s="15">
        <v>862000</v>
      </c>
      <c r="E188" s="15">
        <v>0</v>
      </c>
      <c r="F188" s="15">
        <v>0</v>
      </c>
      <c r="G188" s="15">
        <f t="shared" si="4"/>
        <v>862000</v>
      </c>
    </row>
    <row r="189" spans="1:7" ht="15">
      <c r="A189" s="6">
        <v>1.1</v>
      </c>
      <c r="B189" s="16" t="s">
        <v>281</v>
      </c>
      <c r="C189" s="25" t="s">
        <v>282</v>
      </c>
      <c r="D189" s="15">
        <v>6179247.63</v>
      </c>
      <c r="E189" s="15">
        <f>+ROUND(E190+E191+E192+E193+E194,2)</f>
        <v>586732.78</v>
      </c>
      <c r="F189" s="15">
        <f>+ROUND(F190+F191+F192+F193+F194,2)</f>
        <v>1131196.98</v>
      </c>
      <c r="G189" s="15">
        <f t="shared" si="4"/>
        <v>5634783.43</v>
      </c>
    </row>
    <row r="190" spans="1:7" ht="15">
      <c r="A190" s="6">
        <v>1.1</v>
      </c>
      <c r="B190" s="16" t="s">
        <v>283</v>
      </c>
      <c r="C190" s="27" t="s">
        <v>127</v>
      </c>
      <c r="D190" s="15">
        <v>78331550.78</v>
      </c>
      <c r="E190" s="15">
        <v>0</v>
      </c>
      <c r="F190" s="15">
        <v>0</v>
      </c>
      <c r="G190" s="15">
        <f t="shared" si="4"/>
        <v>78331550.78</v>
      </c>
    </row>
    <row r="191" spans="1:7" ht="15">
      <c r="A191" s="6">
        <v>1.1</v>
      </c>
      <c r="B191" s="16" t="s">
        <v>284</v>
      </c>
      <c r="C191" s="27" t="s">
        <v>129</v>
      </c>
      <c r="D191" s="15">
        <v>0</v>
      </c>
      <c r="E191" s="15">
        <v>0</v>
      </c>
      <c r="F191" s="15">
        <v>0</v>
      </c>
      <c r="G191" s="15">
        <f t="shared" si="4"/>
        <v>0</v>
      </c>
    </row>
    <row r="192" spans="1:7" ht="15">
      <c r="A192" s="6">
        <v>1.1</v>
      </c>
      <c r="B192" s="16" t="s">
        <v>285</v>
      </c>
      <c r="C192" s="27" t="s">
        <v>139</v>
      </c>
      <c r="D192" s="15">
        <v>-83662279.72</v>
      </c>
      <c r="E192" s="15">
        <v>0</v>
      </c>
      <c r="F192" s="15">
        <v>1131196.98</v>
      </c>
      <c r="G192" s="15">
        <f t="shared" si="4"/>
        <v>-84793476.7</v>
      </c>
    </row>
    <row r="193" spans="1:7" ht="15">
      <c r="A193" s="6">
        <v>1.1</v>
      </c>
      <c r="B193" s="16" t="s">
        <v>286</v>
      </c>
      <c r="C193" s="27" t="s">
        <v>131</v>
      </c>
      <c r="D193" s="15">
        <v>0</v>
      </c>
      <c r="E193" s="15">
        <v>0</v>
      </c>
      <c r="F193" s="15">
        <v>0</v>
      </c>
      <c r="G193" s="15">
        <f t="shared" si="4"/>
        <v>0</v>
      </c>
    </row>
    <row r="194" spans="1:7" ht="15">
      <c r="A194" s="6">
        <v>1.1</v>
      </c>
      <c r="B194" s="16" t="s">
        <v>287</v>
      </c>
      <c r="C194" s="27" t="s">
        <v>142</v>
      </c>
      <c r="D194" s="15">
        <v>11509976.57</v>
      </c>
      <c r="E194" s="15">
        <v>586732.78</v>
      </c>
      <c r="F194" s="15">
        <v>0</v>
      </c>
      <c r="G194" s="15">
        <f t="shared" si="4"/>
        <v>12096709.35</v>
      </c>
    </row>
    <row r="195" spans="1:7" ht="15">
      <c r="A195" s="6">
        <v>1.1</v>
      </c>
      <c r="B195" s="16" t="s">
        <v>288</v>
      </c>
      <c r="C195" s="25" t="s">
        <v>289</v>
      </c>
      <c r="D195" s="15">
        <v>1985379.97</v>
      </c>
      <c r="E195" s="15">
        <f>+ROUND(E196+E202+E208,2)</f>
        <v>0</v>
      </c>
      <c r="F195" s="15">
        <f>+ROUND(F196+F202+F208,2)</f>
        <v>33362.42</v>
      </c>
      <c r="G195" s="15">
        <f t="shared" si="4"/>
        <v>1952017.55</v>
      </c>
    </row>
    <row r="196" spans="1:7" ht="15">
      <c r="A196" s="6">
        <v>1.1</v>
      </c>
      <c r="B196" s="16" t="s">
        <v>290</v>
      </c>
      <c r="C196" s="25" t="s">
        <v>291</v>
      </c>
      <c r="D196" s="15">
        <v>0</v>
      </c>
      <c r="E196" s="15">
        <f>+ROUND(E197+E198+E199+E200+E201,2)</f>
        <v>0</v>
      </c>
      <c r="F196" s="15">
        <v>0</v>
      </c>
      <c r="G196" s="15">
        <f t="shared" si="4"/>
        <v>0</v>
      </c>
    </row>
    <row r="197" spans="1:7" ht="15">
      <c r="A197" s="6">
        <v>1.1</v>
      </c>
      <c r="B197" s="16" t="s">
        <v>292</v>
      </c>
      <c r="C197" s="27" t="s">
        <v>127</v>
      </c>
      <c r="D197" s="15">
        <v>0</v>
      </c>
      <c r="E197" s="15">
        <v>0</v>
      </c>
      <c r="F197" s="15">
        <v>0</v>
      </c>
      <c r="G197" s="15">
        <f t="shared" si="4"/>
        <v>0</v>
      </c>
    </row>
    <row r="198" spans="1:7" ht="15">
      <c r="A198" s="6">
        <v>1.1</v>
      </c>
      <c r="B198" s="16" t="s">
        <v>293</v>
      </c>
      <c r="C198" s="27" t="s">
        <v>129</v>
      </c>
      <c r="D198" s="15">
        <v>0</v>
      </c>
      <c r="E198" s="15">
        <v>0</v>
      </c>
      <c r="F198" s="15">
        <v>0</v>
      </c>
      <c r="G198" s="15">
        <f t="shared" si="4"/>
        <v>0</v>
      </c>
    </row>
    <row r="199" spans="1:7" ht="15">
      <c r="A199" s="6">
        <v>1.1</v>
      </c>
      <c r="B199" s="16" t="s">
        <v>294</v>
      </c>
      <c r="C199" s="27" t="s">
        <v>139</v>
      </c>
      <c r="D199" s="15">
        <v>0</v>
      </c>
      <c r="E199" s="15">
        <v>0</v>
      </c>
      <c r="F199" s="15">
        <v>0</v>
      </c>
      <c r="G199" s="15">
        <f t="shared" si="4"/>
        <v>0</v>
      </c>
    </row>
    <row r="200" spans="1:7" ht="15">
      <c r="A200" s="6">
        <v>1.1</v>
      </c>
      <c r="B200" s="16" t="s">
        <v>295</v>
      </c>
      <c r="C200" s="27" t="s">
        <v>131</v>
      </c>
      <c r="D200" s="15">
        <v>0</v>
      </c>
      <c r="E200" s="15">
        <v>0</v>
      </c>
      <c r="F200" s="15">
        <v>0</v>
      </c>
      <c r="G200" s="15">
        <f aca="true" t="shared" si="5" ref="G200:G251">+ROUND(D200+E200-F200,2)</f>
        <v>0</v>
      </c>
    </row>
    <row r="201" spans="1:7" ht="15">
      <c r="A201" s="6">
        <v>1.1</v>
      </c>
      <c r="B201" s="16" t="s">
        <v>296</v>
      </c>
      <c r="C201" s="27" t="s">
        <v>142</v>
      </c>
      <c r="D201" s="15">
        <v>0</v>
      </c>
      <c r="E201" s="15">
        <v>0</v>
      </c>
      <c r="F201" s="15">
        <v>0</v>
      </c>
      <c r="G201" s="15">
        <f t="shared" si="5"/>
        <v>0</v>
      </c>
    </row>
    <row r="202" spans="1:7" ht="15">
      <c r="A202" s="6">
        <v>1.1</v>
      </c>
      <c r="B202" s="16" t="s">
        <v>297</v>
      </c>
      <c r="C202" s="25" t="s">
        <v>298</v>
      </c>
      <c r="D202" s="15">
        <v>0</v>
      </c>
      <c r="E202" s="15">
        <f>+ROUND(E203+E204+E205+E206+E207,2)</f>
        <v>0</v>
      </c>
      <c r="F202" s="15">
        <f>+ROUND(F203+F204+F205+F206+F207,2)</f>
        <v>0</v>
      </c>
      <c r="G202" s="15">
        <f t="shared" si="5"/>
        <v>0</v>
      </c>
    </row>
    <row r="203" spans="1:7" ht="15">
      <c r="A203" s="6">
        <v>1.1</v>
      </c>
      <c r="B203" s="16" t="s">
        <v>299</v>
      </c>
      <c r="C203" s="27" t="s">
        <v>127</v>
      </c>
      <c r="D203" s="15">
        <v>0</v>
      </c>
      <c r="E203" s="15">
        <v>0</v>
      </c>
      <c r="F203" s="15">
        <v>0</v>
      </c>
      <c r="G203" s="15">
        <f t="shared" si="5"/>
        <v>0</v>
      </c>
    </row>
    <row r="204" spans="1:7" ht="15">
      <c r="A204" s="6">
        <v>1.1</v>
      </c>
      <c r="B204" s="16" t="s">
        <v>300</v>
      </c>
      <c r="C204" s="27" t="s">
        <v>129</v>
      </c>
      <c r="D204" s="15">
        <v>0</v>
      </c>
      <c r="E204" s="15">
        <v>0</v>
      </c>
      <c r="F204" s="15">
        <v>0</v>
      </c>
      <c r="G204" s="15">
        <f t="shared" si="5"/>
        <v>0</v>
      </c>
    </row>
    <row r="205" spans="1:7" ht="15">
      <c r="A205" s="6">
        <v>1.1</v>
      </c>
      <c r="B205" s="16" t="s">
        <v>301</v>
      </c>
      <c r="C205" s="27" t="s">
        <v>139</v>
      </c>
      <c r="D205" s="15">
        <v>0</v>
      </c>
      <c r="E205" s="15">
        <v>0</v>
      </c>
      <c r="F205" s="15">
        <v>0</v>
      </c>
      <c r="G205" s="15">
        <f t="shared" si="5"/>
        <v>0</v>
      </c>
    </row>
    <row r="206" spans="1:7" ht="15">
      <c r="A206" s="6">
        <v>1.1</v>
      </c>
      <c r="B206" s="16" t="s">
        <v>302</v>
      </c>
      <c r="C206" s="27" t="s">
        <v>131</v>
      </c>
      <c r="D206" s="15">
        <v>0</v>
      </c>
      <c r="E206" s="15">
        <v>0</v>
      </c>
      <c r="F206" s="15">
        <v>0</v>
      </c>
      <c r="G206" s="15">
        <f t="shared" si="5"/>
        <v>0</v>
      </c>
    </row>
    <row r="207" spans="1:7" ht="15">
      <c r="A207" s="6">
        <v>1.1</v>
      </c>
      <c r="B207" s="16" t="s">
        <v>303</v>
      </c>
      <c r="C207" s="27" t="s">
        <v>142</v>
      </c>
      <c r="D207" s="15">
        <v>0</v>
      </c>
      <c r="E207" s="15">
        <v>0</v>
      </c>
      <c r="F207" s="15">
        <v>0</v>
      </c>
      <c r="G207" s="15">
        <f t="shared" si="5"/>
        <v>0</v>
      </c>
    </row>
    <row r="208" spans="1:7" ht="15">
      <c r="A208" s="6">
        <v>1.1</v>
      </c>
      <c r="B208" s="16" t="s">
        <v>304</v>
      </c>
      <c r="C208" s="25" t="s">
        <v>305</v>
      </c>
      <c r="D208" s="15">
        <v>1985379.97</v>
      </c>
      <c r="E208" s="15">
        <f>+ROUND(E209+E210+E211+E212+E213,2)</f>
        <v>0</v>
      </c>
      <c r="F208" s="15">
        <f>+ROUND(F209+F210+F211+F212+F213,2)</f>
        <v>33362.42</v>
      </c>
      <c r="G208" s="15">
        <f t="shared" si="5"/>
        <v>1952017.55</v>
      </c>
    </row>
    <row r="209" spans="1:7" ht="15">
      <c r="A209" s="6">
        <v>1.1</v>
      </c>
      <c r="B209" s="16" t="s">
        <v>306</v>
      </c>
      <c r="C209" s="27" t="s">
        <v>127</v>
      </c>
      <c r="D209" s="15">
        <v>4059655</v>
      </c>
      <c r="E209" s="15">
        <v>0</v>
      </c>
      <c r="F209" s="15">
        <v>0</v>
      </c>
      <c r="G209" s="15">
        <f t="shared" si="5"/>
        <v>4059655</v>
      </c>
    </row>
    <row r="210" spans="1:7" ht="15">
      <c r="A210" s="6">
        <v>1.1</v>
      </c>
      <c r="B210" s="16" t="s">
        <v>307</v>
      </c>
      <c r="C210" s="27" t="s">
        <v>129</v>
      </c>
      <c r="D210" s="15">
        <v>0</v>
      </c>
      <c r="E210" s="15">
        <v>0</v>
      </c>
      <c r="F210" s="15">
        <v>0</v>
      </c>
      <c r="G210" s="15">
        <f t="shared" si="5"/>
        <v>0</v>
      </c>
    </row>
    <row r="211" spans="1:7" ht="15">
      <c r="A211" s="6">
        <v>1.1</v>
      </c>
      <c r="B211" s="16" t="s">
        <v>308</v>
      </c>
      <c r="C211" s="27" t="s">
        <v>139</v>
      </c>
      <c r="D211" s="15">
        <v>-2429847.03</v>
      </c>
      <c r="E211" s="15">
        <v>0</v>
      </c>
      <c r="F211" s="15">
        <v>33362.42</v>
      </c>
      <c r="G211" s="15">
        <f t="shared" si="5"/>
        <v>-2463209.45</v>
      </c>
    </row>
    <row r="212" spans="1:7" ht="15">
      <c r="A212" s="6">
        <v>1.1</v>
      </c>
      <c r="B212" s="16" t="s">
        <v>309</v>
      </c>
      <c r="C212" s="27" t="s">
        <v>131</v>
      </c>
      <c r="D212" s="15">
        <v>0</v>
      </c>
      <c r="E212" s="15">
        <v>0</v>
      </c>
      <c r="F212" s="15">
        <v>0</v>
      </c>
      <c r="G212" s="15">
        <f t="shared" si="5"/>
        <v>0</v>
      </c>
    </row>
    <row r="213" spans="1:7" ht="15">
      <c r="A213" s="6">
        <v>1.1</v>
      </c>
      <c r="B213" s="16" t="s">
        <v>310</v>
      </c>
      <c r="C213" s="27" t="s">
        <v>142</v>
      </c>
      <c r="D213" s="15">
        <v>355572</v>
      </c>
      <c r="E213" s="15">
        <v>0</v>
      </c>
      <c r="F213" s="15">
        <v>0</v>
      </c>
      <c r="G213" s="15">
        <f t="shared" si="5"/>
        <v>355572</v>
      </c>
    </row>
    <row r="214" spans="1:7" ht="15">
      <c r="A214" s="6">
        <v>1.1</v>
      </c>
      <c r="B214" s="16" t="s">
        <v>311</v>
      </c>
      <c r="C214" s="25" t="s">
        <v>312</v>
      </c>
      <c r="D214" s="15">
        <v>169043.52</v>
      </c>
      <c r="E214" s="15">
        <f>+ROUND(E215+E221,2)</f>
        <v>0</v>
      </c>
      <c r="F214" s="15">
        <f>+ROUND(F215+F221,2)</f>
        <v>3648.13</v>
      </c>
      <c r="G214" s="15">
        <f t="shared" si="5"/>
        <v>165395.39</v>
      </c>
    </row>
    <row r="215" spans="1:7" ht="15">
      <c r="A215" s="6">
        <v>1.1</v>
      </c>
      <c r="B215" s="16" t="s">
        <v>313</v>
      </c>
      <c r="C215" s="25" t="s">
        <v>314</v>
      </c>
      <c r="D215" s="15">
        <v>150708.88</v>
      </c>
      <c r="E215" s="15">
        <f>+ROUND(E216+E217+E218+E219+E220,2)</f>
        <v>0</v>
      </c>
      <c r="F215" s="15">
        <f>+ROUND(F216+F217+F218+F219+F220,2)</f>
        <v>2814.81</v>
      </c>
      <c r="G215" s="15">
        <f t="shared" si="5"/>
        <v>147894.07</v>
      </c>
    </row>
    <row r="216" spans="1:7" ht="15">
      <c r="A216" s="6">
        <v>1.1</v>
      </c>
      <c r="B216" s="16" t="s">
        <v>315</v>
      </c>
      <c r="C216" s="27" t="s">
        <v>127</v>
      </c>
      <c r="D216" s="15">
        <v>448768</v>
      </c>
      <c r="E216" s="15">
        <v>0</v>
      </c>
      <c r="F216" s="15">
        <v>0</v>
      </c>
      <c r="G216" s="15">
        <f t="shared" si="5"/>
        <v>448768</v>
      </c>
    </row>
    <row r="217" spans="1:7" ht="15">
      <c r="A217" s="6">
        <v>1.1</v>
      </c>
      <c r="B217" s="16" t="s">
        <v>316</v>
      </c>
      <c r="C217" s="27" t="s">
        <v>129</v>
      </c>
      <c r="D217" s="15">
        <v>0</v>
      </c>
      <c r="E217" s="15">
        <v>0</v>
      </c>
      <c r="F217" s="15">
        <v>0</v>
      </c>
      <c r="G217" s="15">
        <f t="shared" si="5"/>
        <v>0</v>
      </c>
    </row>
    <row r="218" spans="1:7" ht="15">
      <c r="A218" s="6">
        <v>1.1</v>
      </c>
      <c r="B218" s="16" t="s">
        <v>317</v>
      </c>
      <c r="C218" s="27" t="s">
        <v>139</v>
      </c>
      <c r="D218" s="15">
        <v>-390059.12</v>
      </c>
      <c r="E218" s="15">
        <v>0</v>
      </c>
      <c r="F218" s="15">
        <v>2814.81</v>
      </c>
      <c r="G218" s="15">
        <f t="shared" si="5"/>
        <v>-392873.93</v>
      </c>
    </row>
    <row r="219" spans="1:7" ht="15">
      <c r="A219" s="6">
        <v>1.1</v>
      </c>
      <c r="B219" s="16" t="s">
        <v>318</v>
      </c>
      <c r="C219" s="27" t="s">
        <v>131</v>
      </c>
      <c r="D219" s="15">
        <v>0</v>
      </c>
      <c r="E219" s="15">
        <v>0</v>
      </c>
      <c r="F219" s="15">
        <v>0</v>
      </c>
      <c r="G219" s="15">
        <f t="shared" si="5"/>
        <v>0</v>
      </c>
    </row>
    <row r="220" spans="1:7" ht="15">
      <c r="A220" s="6">
        <v>1.1</v>
      </c>
      <c r="B220" s="16" t="s">
        <v>319</v>
      </c>
      <c r="C220" s="27" t="s">
        <v>142</v>
      </c>
      <c r="D220" s="15">
        <v>92000</v>
      </c>
      <c r="E220" s="15">
        <v>0</v>
      </c>
      <c r="F220" s="15">
        <v>0</v>
      </c>
      <c r="G220" s="15">
        <f t="shared" si="5"/>
        <v>92000</v>
      </c>
    </row>
    <row r="221" spans="1:7" ht="15">
      <c r="A221" s="6">
        <v>1.1</v>
      </c>
      <c r="B221" s="16" t="s">
        <v>320</v>
      </c>
      <c r="C221" s="25" t="s">
        <v>321</v>
      </c>
      <c r="D221" s="15">
        <v>18334.64</v>
      </c>
      <c r="E221" s="15">
        <f>+ROUND(E222+E223+E224+E225+E226,2)</f>
        <v>0</v>
      </c>
      <c r="F221" s="15">
        <f>+ROUND(F222+F223+F224+F225+F226,2)</f>
        <v>833.32</v>
      </c>
      <c r="G221" s="15">
        <f t="shared" si="5"/>
        <v>17501.32</v>
      </c>
    </row>
    <row r="222" spans="1:7" ht="15">
      <c r="A222" s="6">
        <v>1.1</v>
      </c>
      <c r="B222" s="16" t="s">
        <v>322</v>
      </c>
      <c r="C222" s="27" t="s">
        <v>127</v>
      </c>
      <c r="D222" s="15">
        <v>100000</v>
      </c>
      <c r="E222" s="15">
        <v>0</v>
      </c>
      <c r="F222" s="15">
        <v>0</v>
      </c>
      <c r="G222" s="15">
        <f t="shared" si="5"/>
        <v>100000</v>
      </c>
    </row>
    <row r="223" spans="1:7" ht="15">
      <c r="A223" s="6">
        <v>1.1</v>
      </c>
      <c r="B223" s="16" t="s">
        <v>323</v>
      </c>
      <c r="C223" s="27" t="s">
        <v>129</v>
      </c>
      <c r="D223" s="15">
        <v>0</v>
      </c>
      <c r="E223" s="15">
        <v>0</v>
      </c>
      <c r="F223" s="15">
        <v>0</v>
      </c>
      <c r="G223" s="15">
        <f t="shared" si="5"/>
        <v>0</v>
      </c>
    </row>
    <row r="224" spans="1:7" ht="15">
      <c r="A224" s="6">
        <v>1.1</v>
      </c>
      <c r="B224" s="16" t="s">
        <v>324</v>
      </c>
      <c r="C224" s="27" t="s">
        <v>139</v>
      </c>
      <c r="D224" s="15">
        <v>-81665.36</v>
      </c>
      <c r="E224" s="15">
        <v>0</v>
      </c>
      <c r="F224" s="15">
        <v>833.32</v>
      </c>
      <c r="G224" s="15">
        <f t="shared" si="5"/>
        <v>-82498.68</v>
      </c>
    </row>
    <row r="225" spans="1:7" ht="15">
      <c r="A225" s="6">
        <v>1.1</v>
      </c>
      <c r="B225" s="16" t="s">
        <v>325</v>
      </c>
      <c r="C225" s="27" t="s">
        <v>131</v>
      </c>
      <c r="D225" s="15">
        <v>0</v>
      </c>
      <c r="E225" s="15">
        <v>0</v>
      </c>
      <c r="F225" s="15">
        <v>0</v>
      </c>
      <c r="G225" s="15">
        <f t="shared" si="5"/>
        <v>0</v>
      </c>
    </row>
    <row r="226" spans="1:7" ht="15">
      <c r="A226" s="6">
        <v>1.1</v>
      </c>
      <c r="B226" s="16" t="s">
        <v>326</v>
      </c>
      <c r="C226" s="27" t="s">
        <v>142</v>
      </c>
      <c r="D226" s="15">
        <v>0</v>
      </c>
      <c r="E226" s="15">
        <v>0</v>
      </c>
      <c r="F226" s="15">
        <v>0</v>
      </c>
      <c r="G226" s="15">
        <f t="shared" si="5"/>
        <v>0</v>
      </c>
    </row>
    <row r="227" spans="1:7" ht="15">
      <c r="A227" s="6">
        <v>1.1</v>
      </c>
      <c r="B227" s="16" t="s">
        <v>327</v>
      </c>
      <c r="C227" s="25" t="s">
        <v>328</v>
      </c>
      <c r="D227" s="15">
        <v>15491401.78</v>
      </c>
      <c r="E227" s="15">
        <v>0</v>
      </c>
      <c r="F227" s="15">
        <f>+ROUND(F228+F234+F240,2)</f>
        <v>202139.7</v>
      </c>
      <c r="G227" s="15">
        <f t="shared" si="5"/>
        <v>15289262.08</v>
      </c>
    </row>
    <row r="228" spans="1:7" ht="15">
      <c r="A228" s="6">
        <v>1.1</v>
      </c>
      <c r="B228" s="16" t="s">
        <v>329</v>
      </c>
      <c r="C228" s="25" t="s">
        <v>330</v>
      </c>
      <c r="D228" s="15">
        <v>54163.42</v>
      </c>
      <c r="E228" s="15">
        <f>+ROUND(E229+E230+E231+E232+E233,2)</f>
        <v>0</v>
      </c>
      <c r="F228" s="15">
        <f>+ROUND(F229+F230+F231+F232+F233,2)</f>
        <v>12699.51</v>
      </c>
      <c r="G228" s="15">
        <f t="shared" si="5"/>
        <v>41463.91</v>
      </c>
    </row>
    <row r="229" spans="1:7" ht="15">
      <c r="A229" s="6">
        <v>1.1</v>
      </c>
      <c r="B229" s="16" t="s">
        <v>331</v>
      </c>
      <c r="C229" s="27" t="s">
        <v>127</v>
      </c>
      <c r="D229" s="15">
        <v>1369745</v>
      </c>
      <c r="E229" s="15">
        <v>0</v>
      </c>
      <c r="F229" s="15">
        <v>0</v>
      </c>
      <c r="G229" s="15">
        <f t="shared" si="5"/>
        <v>1369745</v>
      </c>
    </row>
    <row r="230" spans="1:7" ht="15">
      <c r="A230" s="6">
        <v>1.1</v>
      </c>
      <c r="B230" s="16" t="s">
        <v>332</v>
      </c>
      <c r="C230" s="27" t="s">
        <v>129</v>
      </c>
      <c r="D230" s="15">
        <v>0</v>
      </c>
      <c r="E230" s="15">
        <v>0</v>
      </c>
      <c r="F230" s="15">
        <v>0</v>
      </c>
      <c r="G230" s="15">
        <f t="shared" si="5"/>
        <v>0</v>
      </c>
    </row>
    <row r="231" spans="1:7" ht="15">
      <c r="A231" s="6">
        <v>1.1</v>
      </c>
      <c r="B231" s="16" t="s">
        <v>333</v>
      </c>
      <c r="C231" s="27" t="s">
        <v>139</v>
      </c>
      <c r="D231" s="15">
        <v>-1434576.58</v>
      </c>
      <c r="E231" s="15">
        <v>0</v>
      </c>
      <c r="F231" s="15">
        <v>12699.51</v>
      </c>
      <c r="G231" s="15">
        <f t="shared" si="5"/>
        <v>-1447276.09</v>
      </c>
    </row>
    <row r="232" spans="1:7" ht="15">
      <c r="A232" s="6">
        <v>1.1</v>
      </c>
      <c r="B232" s="16" t="s">
        <v>334</v>
      </c>
      <c r="C232" s="27" t="s">
        <v>131</v>
      </c>
      <c r="D232" s="15">
        <v>0</v>
      </c>
      <c r="E232" s="15">
        <v>0</v>
      </c>
      <c r="F232" s="15">
        <v>0</v>
      </c>
      <c r="G232" s="15">
        <f t="shared" si="5"/>
        <v>0</v>
      </c>
    </row>
    <row r="233" spans="1:7" ht="15">
      <c r="A233" s="6">
        <v>1.1</v>
      </c>
      <c r="B233" s="16" t="s">
        <v>335</v>
      </c>
      <c r="C233" s="27" t="s">
        <v>142</v>
      </c>
      <c r="D233" s="15">
        <v>118995</v>
      </c>
      <c r="E233" s="15">
        <v>0</v>
      </c>
      <c r="F233" s="15">
        <v>0</v>
      </c>
      <c r="G233" s="15">
        <f t="shared" si="5"/>
        <v>118995</v>
      </c>
    </row>
    <row r="234" spans="1:7" ht="15">
      <c r="A234" s="6">
        <v>1.1</v>
      </c>
      <c r="B234" s="16" t="s">
        <v>336</v>
      </c>
      <c r="C234" s="25" t="s">
        <v>337</v>
      </c>
      <c r="D234" s="15">
        <v>0</v>
      </c>
      <c r="E234" s="15">
        <f>+ROUND(E235+E236+E237+E238+E239,2)</f>
        <v>0</v>
      </c>
      <c r="F234" s="15">
        <f>+ROUND(F235+F236+F237+F238+F239,2)</f>
        <v>0</v>
      </c>
      <c r="G234" s="15">
        <f t="shared" si="5"/>
        <v>0</v>
      </c>
    </row>
    <row r="235" spans="1:7" ht="15">
      <c r="A235" s="6">
        <v>1.1</v>
      </c>
      <c r="B235" s="16" t="s">
        <v>338</v>
      </c>
      <c r="C235" s="27" t="s">
        <v>127</v>
      </c>
      <c r="D235" s="15">
        <v>0</v>
      </c>
      <c r="E235" s="15">
        <v>0</v>
      </c>
      <c r="F235" s="15">
        <v>0</v>
      </c>
      <c r="G235" s="15">
        <f t="shared" si="5"/>
        <v>0</v>
      </c>
    </row>
    <row r="236" spans="1:7" ht="15">
      <c r="A236" s="6">
        <v>1.1</v>
      </c>
      <c r="B236" s="16" t="s">
        <v>339</v>
      </c>
      <c r="C236" s="27" t="s">
        <v>129</v>
      </c>
      <c r="D236" s="15">
        <v>0</v>
      </c>
      <c r="E236" s="15">
        <v>0</v>
      </c>
      <c r="F236" s="15">
        <v>0</v>
      </c>
      <c r="G236" s="15">
        <f t="shared" si="5"/>
        <v>0</v>
      </c>
    </row>
    <row r="237" spans="1:7" ht="15">
      <c r="A237" s="6">
        <v>1.1</v>
      </c>
      <c r="B237" s="16" t="s">
        <v>340</v>
      </c>
      <c r="C237" s="27" t="s">
        <v>139</v>
      </c>
      <c r="D237" s="15">
        <v>0</v>
      </c>
      <c r="E237" s="15">
        <v>0</v>
      </c>
      <c r="F237" s="15">
        <v>0</v>
      </c>
      <c r="G237" s="15">
        <f t="shared" si="5"/>
        <v>0</v>
      </c>
    </row>
    <row r="238" spans="1:7" ht="15">
      <c r="A238" s="6">
        <v>1.1</v>
      </c>
      <c r="B238" s="16" t="s">
        <v>341</v>
      </c>
      <c r="C238" s="27" t="s">
        <v>131</v>
      </c>
      <c r="D238" s="15">
        <v>0</v>
      </c>
      <c r="E238" s="15">
        <v>0</v>
      </c>
      <c r="F238" s="15">
        <v>0</v>
      </c>
      <c r="G238" s="15">
        <f t="shared" si="5"/>
        <v>0</v>
      </c>
    </row>
    <row r="239" spans="1:7" ht="15">
      <c r="A239" s="6">
        <v>1.1</v>
      </c>
      <c r="B239" s="16" t="s">
        <v>342</v>
      </c>
      <c r="C239" s="27" t="s">
        <v>142</v>
      </c>
      <c r="D239" s="15">
        <v>0</v>
      </c>
      <c r="E239" s="15">
        <v>0</v>
      </c>
      <c r="F239" s="15">
        <v>0</v>
      </c>
      <c r="G239" s="15">
        <f t="shared" si="5"/>
        <v>0</v>
      </c>
    </row>
    <row r="240" spans="1:7" ht="15">
      <c r="A240" s="6">
        <v>1.1</v>
      </c>
      <c r="B240" s="16" t="s">
        <v>343</v>
      </c>
      <c r="C240" s="25" t="s">
        <v>344</v>
      </c>
      <c r="D240" s="15">
        <v>15437238.36</v>
      </c>
      <c r="E240" s="15">
        <f>+ROUND(E241+E242+E243+E244+E245,2)</f>
        <v>0</v>
      </c>
      <c r="F240" s="15">
        <f>+ROUND(F241+F242+F243+F244+F245,2)</f>
        <v>189440.19</v>
      </c>
      <c r="G240" s="15">
        <f t="shared" si="5"/>
        <v>15247798.17</v>
      </c>
    </row>
    <row r="241" spans="1:7" ht="15">
      <c r="A241" s="6">
        <v>1.1</v>
      </c>
      <c r="B241" s="16" t="s">
        <v>345</v>
      </c>
      <c r="C241" s="27" t="s">
        <v>127</v>
      </c>
      <c r="D241" s="15">
        <v>17337759.9</v>
      </c>
      <c r="E241" s="15">
        <v>0</v>
      </c>
      <c r="F241" s="15">
        <v>0</v>
      </c>
      <c r="G241" s="15">
        <f t="shared" si="5"/>
        <v>17337759.9</v>
      </c>
    </row>
    <row r="242" spans="1:7" ht="15">
      <c r="A242" s="6">
        <v>1.1</v>
      </c>
      <c r="B242" s="16" t="s">
        <v>346</v>
      </c>
      <c r="C242" s="27" t="s">
        <v>129</v>
      </c>
      <c r="D242" s="15">
        <v>0</v>
      </c>
      <c r="E242" s="15">
        <v>0</v>
      </c>
      <c r="F242" s="15">
        <v>0</v>
      </c>
      <c r="G242" s="15">
        <f t="shared" si="5"/>
        <v>0</v>
      </c>
    </row>
    <row r="243" spans="1:7" ht="15">
      <c r="A243" s="6">
        <v>1.1</v>
      </c>
      <c r="B243" s="16" t="s">
        <v>347</v>
      </c>
      <c r="C243" s="27" t="s">
        <v>139</v>
      </c>
      <c r="D243" s="15">
        <v>-17617054.39</v>
      </c>
      <c r="E243" s="15">
        <v>0</v>
      </c>
      <c r="F243" s="15">
        <v>189440.190083333</v>
      </c>
      <c r="G243" s="15">
        <f t="shared" si="5"/>
        <v>-17806494.58</v>
      </c>
    </row>
    <row r="244" spans="1:7" ht="15">
      <c r="A244" s="6">
        <v>1.1</v>
      </c>
      <c r="B244" s="16" t="s">
        <v>348</v>
      </c>
      <c r="C244" s="27" t="s">
        <v>131</v>
      </c>
      <c r="D244" s="15">
        <v>8071644.85</v>
      </c>
      <c r="E244" s="15">
        <v>0</v>
      </c>
      <c r="F244" s="15">
        <v>0</v>
      </c>
      <c r="G244" s="15">
        <f t="shared" si="5"/>
        <v>8071644.85</v>
      </c>
    </row>
    <row r="245" spans="1:7" ht="15">
      <c r="A245" s="6">
        <v>1.1</v>
      </c>
      <c r="B245" s="16" t="s">
        <v>349</v>
      </c>
      <c r="C245" s="27" t="s">
        <v>142</v>
      </c>
      <c r="D245" s="15">
        <v>7644888</v>
      </c>
      <c r="E245" s="15">
        <v>0</v>
      </c>
      <c r="F245" s="15">
        <v>0</v>
      </c>
      <c r="G245" s="15">
        <f t="shared" si="5"/>
        <v>7644888</v>
      </c>
    </row>
    <row r="246" spans="1:7" ht="15">
      <c r="A246" s="6">
        <v>1.1</v>
      </c>
      <c r="B246" s="16" t="s">
        <v>350</v>
      </c>
      <c r="C246" s="25" t="s">
        <v>351</v>
      </c>
      <c r="D246" s="28">
        <v>35543913.58</v>
      </c>
      <c r="E246" s="28">
        <f>+E247</f>
        <v>0</v>
      </c>
      <c r="F246" s="28">
        <f>+F247</f>
        <v>3281942.71</v>
      </c>
      <c r="G246" s="28">
        <f>+G247</f>
        <v>32261970.86999999</v>
      </c>
    </row>
    <row r="247" spans="1:7" ht="15">
      <c r="A247" s="6">
        <v>1.1</v>
      </c>
      <c r="B247" s="16" t="s">
        <v>352</v>
      </c>
      <c r="C247" s="25" t="s">
        <v>353</v>
      </c>
      <c r="D247" s="28">
        <v>35543913.58</v>
      </c>
      <c r="E247" s="28">
        <f>+E248+E249+E250</f>
        <v>0</v>
      </c>
      <c r="F247" s="28">
        <f>+F248+F249+F250</f>
        <v>3281942.71</v>
      </c>
      <c r="G247" s="28">
        <f>+G248+G249+G250</f>
        <v>32261970.86999999</v>
      </c>
    </row>
    <row r="248" spans="1:7" ht="15">
      <c r="A248" s="6">
        <v>1.1</v>
      </c>
      <c r="B248" s="16" t="s">
        <v>354</v>
      </c>
      <c r="C248" s="25" t="s">
        <v>127</v>
      </c>
      <c r="D248" s="15">
        <v>100978978.41</v>
      </c>
      <c r="E248" s="15">
        <v>0</v>
      </c>
      <c r="F248" s="15">
        <v>0</v>
      </c>
      <c r="G248" s="15">
        <f t="shared" si="5"/>
        <v>100978978.41</v>
      </c>
    </row>
    <row r="249" spans="1:7" ht="15">
      <c r="A249" s="6">
        <v>1.1</v>
      </c>
      <c r="B249" s="16" t="s">
        <v>355</v>
      </c>
      <c r="C249" s="25" t="s">
        <v>129</v>
      </c>
      <c r="D249" s="15">
        <v>39365231.13</v>
      </c>
      <c r="E249" s="15">
        <v>0</v>
      </c>
      <c r="F249" s="15">
        <v>0</v>
      </c>
      <c r="G249" s="15">
        <f t="shared" si="5"/>
        <v>39365231.13</v>
      </c>
    </row>
    <row r="250" spans="1:7" ht="15">
      <c r="A250" s="6">
        <v>1.1</v>
      </c>
      <c r="B250" s="16" t="s">
        <v>356</v>
      </c>
      <c r="C250" s="29" t="s">
        <v>357</v>
      </c>
      <c r="D250" s="15">
        <v>-104800295.96</v>
      </c>
      <c r="E250" s="15">
        <v>0</v>
      </c>
      <c r="F250" s="15">
        <v>3281942.71</v>
      </c>
      <c r="G250" s="15">
        <f t="shared" si="5"/>
        <v>-108082238.67</v>
      </c>
    </row>
    <row r="251" spans="1:7" ht="15">
      <c r="A251" s="6">
        <v>1.1</v>
      </c>
      <c r="B251" s="16" t="s">
        <v>358</v>
      </c>
      <c r="C251" s="29" t="s">
        <v>131</v>
      </c>
      <c r="D251" s="15">
        <v>0</v>
      </c>
      <c r="E251" s="15">
        <v>0</v>
      </c>
      <c r="F251" s="15">
        <v>0</v>
      </c>
      <c r="G251" s="15">
        <f t="shared" si="5"/>
        <v>0</v>
      </c>
    </row>
    <row r="252" spans="1:7" ht="15">
      <c r="A252" s="6">
        <v>1.1</v>
      </c>
      <c r="B252" s="30" t="s">
        <v>359</v>
      </c>
      <c r="C252" s="31" t="s">
        <v>360</v>
      </c>
      <c r="D252" s="32">
        <f>+ROUND(D253,2)</f>
        <v>341572125.3</v>
      </c>
      <c r="E252" s="32">
        <f>+ROUND(E253,2)</f>
        <v>68576198.39</v>
      </c>
      <c r="F252" s="32">
        <f>+ROUND(F253,2)</f>
        <v>112085478.04</v>
      </c>
      <c r="G252" s="32">
        <f>+D252-E252+F252</f>
        <v>385081404.95000005</v>
      </c>
    </row>
    <row r="253" spans="1:7" ht="15">
      <c r="A253" s="6">
        <v>1.1</v>
      </c>
      <c r="B253" s="10" t="s">
        <v>361</v>
      </c>
      <c r="C253" s="11" t="s">
        <v>362</v>
      </c>
      <c r="D253" s="22">
        <f>+ROUND(D254+D272+D279,2)</f>
        <v>341572125.3</v>
      </c>
      <c r="E253" s="22">
        <f>+ROUND(E254+E272+E279,2)</f>
        <v>68576198.39</v>
      </c>
      <c r="F253" s="22">
        <f>+ROUND(F254+F272+F279,2)</f>
        <v>112085478.04</v>
      </c>
      <c r="G253" s="22">
        <f>+D253-E253+F253</f>
        <v>385081404.95000005</v>
      </c>
    </row>
    <row r="254" spans="1:7" ht="15">
      <c r="A254" s="6">
        <v>1.1</v>
      </c>
      <c r="B254" s="10" t="s">
        <v>363</v>
      </c>
      <c r="C254" s="11" t="s">
        <v>364</v>
      </c>
      <c r="D254" s="22">
        <f>+ROUND(D255+D258+D269,2)</f>
        <v>89171022.33</v>
      </c>
      <c r="E254" s="22">
        <f>+ROUND(E255+E258+E269,2)</f>
        <v>68576198.39</v>
      </c>
      <c r="F254" s="22">
        <f>+ROUND(F255+F258+F269,2)</f>
        <v>68160644.35</v>
      </c>
      <c r="G254" s="22">
        <f>+D254-E254+F254</f>
        <v>88755468.28999999</v>
      </c>
    </row>
    <row r="255" spans="1:7" ht="15">
      <c r="A255" s="6">
        <v>1.1</v>
      </c>
      <c r="B255" s="13" t="s">
        <v>365</v>
      </c>
      <c r="C255" s="14" t="s">
        <v>366</v>
      </c>
      <c r="D255" s="33">
        <v>20352099.23</v>
      </c>
      <c r="E255" s="33">
        <f>+ROUND(E256,2)</f>
        <v>0</v>
      </c>
      <c r="F255" s="33">
        <f>+ROUND(F256,2)</f>
        <v>0</v>
      </c>
      <c r="G255" s="33">
        <f>+ROUND(D255-E255+F255,2)</f>
        <v>20352099.23</v>
      </c>
    </row>
    <row r="256" spans="1:7" ht="15">
      <c r="A256" s="6">
        <v>1.1</v>
      </c>
      <c r="B256" s="13" t="s">
        <v>367</v>
      </c>
      <c r="C256" s="14" t="s">
        <v>368</v>
      </c>
      <c r="D256" s="33">
        <v>20352099.23</v>
      </c>
      <c r="E256" s="33">
        <f>+ROUND(E257,2)</f>
        <v>0</v>
      </c>
      <c r="F256" s="33">
        <f>+ROUND(F257,2)</f>
        <v>0</v>
      </c>
      <c r="G256" s="33">
        <f aca="true" t="shared" si="6" ref="G256:G284">+ROUND(D256-E256+F256,2)</f>
        <v>20352099.23</v>
      </c>
    </row>
    <row r="257" spans="1:7" ht="15">
      <c r="A257" s="6">
        <v>1.1</v>
      </c>
      <c r="B257" s="18" t="s">
        <v>369</v>
      </c>
      <c r="C257" s="14" t="s">
        <v>370</v>
      </c>
      <c r="D257" s="33">
        <v>20352099.23</v>
      </c>
      <c r="E257" s="33">
        <v>0</v>
      </c>
      <c r="F257" s="33">
        <v>0</v>
      </c>
      <c r="G257" s="33">
        <f>+ROUND(D257-E257+F257,2)</f>
        <v>20352099.23</v>
      </c>
    </row>
    <row r="258" spans="1:7" ht="15">
      <c r="A258" s="6">
        <v>1.1</v>
      </c>
      <c r="B258" s="13" t="s">
        <v>371</v>
      </c>
      <c r="C258" s="14" t="s">
        <v>372</v>
      </c>
      <c r="D258" s="34">
        <f>+D266</f>
        <v>896474.37</v>
      </c>
      <c r="E258" s="34">
        <f>+ROUND(E259+E266,2)</f>
        <v>653749.66</v>
      </c>
      <c r="F258" s="34">
        <f>+ROUND(F259+F266,2)</f>
        <v>211716.6</v>
      </c>
      <c r="G258" s="33">
        <f aca="true" t="shared" si="7" ref="G258:G266">+ROUND(D258-E258+F258,2)</f>
        <v>454441.31</v>
      </c>
    </row>
    <row r="259" spans="1:7" ht="15">
      <c r="A259" s="6">
        <v>1.1</v>
      </c>
      <c r="B259" s="13" t="s">
        <v>373</v>
      </c>
      <c r="C259" s="14" t="s">
        <v>374</v>
      </c>
      <c r="D259" s="34">
        <v>0</v>
      </c>
      <c r="E259" s="34">
        <f>+E260+E263+E265</f>
        <v>0</v>
      </c>
      <c r="F259" s="34">
        <f>+F260+F263+F265</f>
        <v>0</v>
      </c>
      <c r="G259" s="33">
        <f t="shared" si="7"/>
        <v>0</v>
      </c>
    </row>
    <row r="260" spans="1:7" ht="15">
      <c r="A260" s="6">
        <v>1.1</v>
      </c>
      <c r="B260" s="13" t="s">
        <v>375</v>
      </c>
      <c r="C260" s="23" t="s">
        <v>376</v>
      </c>
      <c r="D260" s="33">
        <v>0</v>
      </c>
      <c r="E260" s="33">
        <f>+ROUND(E261+E262,2)</f>
        <v>0</v>
      </c>
      <c r="F260" s="33">
        <f>+ROUND(F261+F262,2)</f>
        <v>0</v>
      </c>
      <c r="G260" s="33">
        <f t="shared" si="7"/>
        <v>0</v>
      </c>
    </row>
    <row r="261" spans="1:7" ht="15">
      <c r="A261" s="6">
        <v>1.1</v>
      </c>
      <c r="B261" s="13" t="s">
        <v>377</v>
      </c>
      <c r="C261" s="23" t="s">
        <v>378</v>
      </c>
      <c r="D261" s="33">
        <v>0</v>
      </c>
      <c r="E261" s="33">
        <v>0</v>
      </c>
      <c r="F261" s="33">
        <v>0</v>
      </c>
      <c r="G261" s="33">
        <f t="shared" si="7"/>
        <v>0</v>
      </c>
    </row>
    <row r="262" spans="1:7" ht="15">
      <c r="A262" s="6">
        <v>1.1</v>
      </c>
      <c r="B262" s="16" t="s">
        <v>379</v>
      </c>
      <c r="C262" s="17" t="s">
        <v>380</v>
      </c>
      <c r="D262" s="33">
        <v>0</v>
      </c>
      <c r="E262" s="33">
        <v>0</v>
      </c>
      <c r="F262" s="33">
        <v>0</v>
      </c>
      <c r="G262" s="33">
        <f t="shared" si="7"/>
        <v>0</v>
      </c>
    </row>
    <row r="263" spans="1:7" ht="15">
      <c r="A263" s="6">
        <v>1.1</v>
      </c>
      <c r="B263" s="13" t="s">
        <v>381</v>
      </c>
      <c r="C263" s="23" t="s">
        <v>382</v>
      </c>
      <c r="D263" s="33">
        <v>0</v>
      </c>
      <c r="E263" s="33">
        <f>+ROUND(E264,2)</f>
        <v>0</v>
      </c>
      <c r="F263" s="33">
        <f>+ROUND(F264,2)</f>
        <v>0</v>
      </c>
      <c r="G263" s="33">
        <f t="shared" si="7"/>
        <v>0</v>
      </c>
    </row>
    <row r="264" spans="1:7" ht="15">
      <c r="A264" s="6">
        <v>1.1</v>
      </c>
      <c r="B264" s="16" t="s">
        <v>383</v>
      </c>
      <c r="C264" s="17" t="s">
        <v>384</v>
      </c>
      <c r="D264" s="33">
        <v>0</v>
      </c>
      <c r="E264" s="33">
        <v>0</v>
      </c>
      <c r="F264" s="33">
        <v>0</v>
      </c>
      <c r="G264" s="33">
        <f t="shared" si="7"/>
        <v>0</v>
      </c>
    </row>
    <row r="265" spans="1:7" ht="25.5">
      <c r="A265" s="6">
        <v>1.1</v>
      </c>
      <c r="B265" s="16" t="s">
        <v>385</v>
      </c>
      <c r="C265" s="17" t="s">
        <v>386</v>
      </c>
      <c r="D265" s="33">
        <v>0</v>
      </c>
      <c r="E265" s="33">
        <v>0</v>
      </c>
      <c r="F265" s="33">
        <v>0</v>
      </c>
      <c r="G265" s="33">
        <f t="shared" si="7"/>
        <v>0</v>
      </c>
    </row>
    <row r="266" spans="1:7" ht="15">
      <c r="A266" s="6">
        <v>1.1</v>
      </c>
      <c r="B266" s="13" t="s">
        <v>387</v>
      </c>
      <c r="C266" s="23" t="s">
        <v>388</v>
      </c>
      <c r="D266" s="33">
        <v>896474.37</v>
      </c>
      <c r="E266" s="33">
        <f>+E267+E268</f>
        <v>653749.66</v>
      </c>
      <c r="F266" s="33">
        <f>+F267+F268</f>
        <v>211716.6</v>
      </c>
      <c r="G266" s="33">
        <f t="shared" si="7"/>
        <v>454441.31</v>
      </c>
    </row>
    <row r="267" spans="1:7" ht="15">
      <c r="A267" s="6">
        <v>1.1</v>
      </c>
      <c r="B267" s="13" t="s">
        <v>389</v>
      </c>
      <c r="C267" s="14" t="s">
        <v>390</v>
      </c>
      <c r="D267" s="33">
        <v>0</v>
      </c>
      <c r="E267" s="33">
        <v>0</v>
      </c>
      <c r="F267" s="33">
        <v>0</v>
      </c>
      <c r="G267" s="33">
        <f t="shared" si="6"/>
        <v>0</v>
      </c>
    </row>
    <row r="268" spans="1:7" ht="15">
      <c r="A268" s="6">
        <v>1.1</v>
      </c>
      <c r="B268" s="13" t="s">
        <v>391</v>
      </c>
      <c r="C268" s="14" t="s">
        <v>392</v>
      </c>
      <c r="D268" s="33">
        <v>896474.37</v>
      </c>
      <c r="E268" s="33">
        <v>653749.66</v>
      </c>
      <c r="F268" s="33">
        <v>211716.6</v>
      </c>
      <c r="G268" s="33">
        <f t="shared" si="6"/>
        <v>454441.31</v>
      </c>
    </row>
    <row r="269" spans="1:7" ht="15">
      <c r="A269" s="6">
        <v>1.1</v>
      </c>
      <c r="B269" s="13" t="s">
        <v>895</v>
      </c>
      <c r="C269" s="14" t="s">
        <v>898</v>
      </c>
      <c r="D269" s="33">
        <v>67922448.73</v>
      </c>
      <c r="E269" s="33">
        <f>E270</f>
        <v>67922448.73</v>
      </c>
      <c r="F269" s="33">
        <f>F270</f>
        <v>67948927.75</v>
      </c>
      <c r="G269" s="33">
        <f t="shared" si="6"/>
        <v>67948927.75</v>
      </c>
    </row>
    <row r="270" spans="1:7" ht="15">
      <c r="A270" s="6">
        <v>1.1</v>
      </c>
      <c r="B270" s="13" t="s">
        <v>896</v>
      </c>
      <c r="C270" s="14" t="s">
        <v>899</v>
      </c>
      <c r="D270" s="33">
        <v>67922448.73</v>
      </c>
      <c r="E270" s="33">
        <f>E271</f>
        <v>67922448.73</v>
      </c>
      <c r="F270" s="33">
        <f>F271</f>
        <v>67948927.75</v>
      </c>
      <c r="G270" s="33">
        <f t="shared" si="6"/>
        <v>67948927.75</v>
      </c>
    </row>
    <row r="271" spans="1:7" ht="15">
      <c r="A271" s="6">
        <v>1.1</v>
      </c>
      <c r="B271" s="13" t="s">
        <v>897</v>
      </c>
      <c r="C271" s="14" t="s">
        <v>900</v>
      </c>
      <c r="D271" s="33">
        <v>67922448.73</v>
      </c>
      <c r="E271" s="33">
        <v>67922448.73</v>
      </c>
      <c r="F271" s="33">
        <v>67948927.75</v>
      </c>
      <c r="G271" s="33">
        <f t="shared" si="6"/>
        <v>67948927.75</v>
      </c>
    </row>
    <row r="272" spans="1:7" ht="15">
      <c r="A272" s="6">
        <v>1.1</v>
      </c>
      <c r="B272" s="10" t="s">
        <v>393</v>
      </c>
      <c r="C272" s="26" t="s">
        <v>394</v>
      </c>
      <c r="D272" s="22">
        <v>4600227.96</v>
      </c>
      <c r="E272" s="22">
        <f>+ROUND(E273,2)</f>
        <v>0</v>
      </c>
      <c r="F272" s="22">
        <f>+ROUND(F273,2)</f>
        <v>398331.17</v>
      </c>
      <c r="G272" s="22">
        <f t="shared" si="6"/>
        <v>4998559.13</v>
      </c>
    </row>
    <row r="273" spans="1:7" ht="15">
      <c r="A273" s="6">
        <v>1.1</v>
      </c>
      <c r="B273" s="13" t="s">
        <v>395</v>
      </c>
      <c r="C273" s="25" t="s">
        <v>396</v>
      </c>
      <c r="D273" s="33">
        <v>4600227.96</v>
      </c>
      <c r="E273" s="33">
        <f>+ROUND(E274,2)</f>
        <v>0</v>
      </c>
      <c r="F273" s="33">
        <f>+ROUND(F274,2)</f>
        <v>398331.17</v>
      </c>
      <c r="G273" s="33">
        <f t="shared" si="6"/>
        <v>4998559.13</v>
      </c>
    </row>
    <row r="274" spans="1:7" ht="15">
      <c r="A274" s="6">
        <v>1.1</v>
      </c>
      <c r="B274" s="13" t="s">
        <v>397</v>
      </c>
      <c r="C274" s="25" t="s">
        <v>398</v>
      </c>
      <c r="D274" s="34">
        <v>4600227.96</v>
      </c>
      <c r="E274" s="34">
        <f>+E276</f>
        <v>0</v>
      </c>
      <c r="F274" s="34">
        <f>+F276</f>
        <v>398331.17</v>
      </c>
      <c r="G274" s="34">
        <f>+G276</f>
        <v>4998559.13</v>
      </c>
    </row>
    <row r="275" spans="1:7" ht="15">
      <c r="A275" s="6">
        <v>1.1</v>
      </c>
      <c r="B275" s="13" t="s">
        <v>399</v>
      </c>
      <c r="C275" s="25" t="s">
        <v>400</v>
      </c>
      <c r="D275" s="33">
        <v>0</v>
      </c>
      <c r="E275" s="33">
        <v>0</v>
      </c>
      <c r="F275" s="33">
        <v>0</v>
      </c>
      <c r="G275" s="33">
        <f t="shared" si="6"/>
        <v>0</v>
      </c>
    </row>
    <row r="276" spans="1:7" ht="15">
      <c r="A276" s="6">
        <v>1.1</v>
      </c>
      <c r="B276" s="13" t="s">
        <v>401</v>
      </c>
      <c r="C276" s="25" t="s">
        <v>402</v>
      </c>
      <c r="D276" s="34">
        <v>4600227.96</v>
      </c>
      <c r="E276" s="34">
        <f>+E277</f>
        <v>0</v>
      </c>
      <c r="F276" s="34">
        <f>+F277</f>
        <v>398331.17</v>
      </c>
      <c r="G276" s="34">
        <f>+G277</f>
        <v>4998559.13</v>
      </c>
    </row>
    <row r="277" spans="1:7" ht="15">
      <c r="A277" s="6">
        <v>1.1</v>
      </c>
      <c r="B277" s="18" t="s">
        <v>403</v>
      </c>
      <c r="C277" s="25" t="s">
        <v>402</v>
      </c>
      <c r="D277" s="33">
        <v>4600227.96</v>
      </c>
      <c r="E277" s="33">
        <f>+ROUND(E278,2)</f>
        <v>0</v>
      </c>
      <c r="F277" s="33">
        <f>+ROUND(F278,2)</f>
        <v>398331.17</v>
      </c>
      <c r="G277" s="33">
        <f t="shared" si="6"/>
        <v>4998559.13</v>
      </c>
    </row>
    <row r="278" spans="1:7" ht="15">
      <c r="A278" s="6">
        <v>1.1</v>
      </c>
      <c r="B278" s="18" t="s">
        <v>404</v>
      </c>
      <c r="C278" s="25" t="s">
        <v>402</v>
      </c>
      <c r="D278" s="33">
        <v>4600227.96</v>
      </c>
      <c r="E278" s="33">
        <v>0</v>
      </c>
      <c r="F278" s="33">
        <v>398331.17</v>
      </c>
      <c r="G278" s="33">
        <f t="shared" si="6"/>
        <v>4998559.13</v>
      </c>
    </row>
    <row r="279" spans="1:7" ht="15">
      <c r="A279" s="6">
        <v>1.1</v>
      </c>
      <c r="B279" s="10" t="s">
        <v>901</v>
      </c>
      <c r="C279" s="26" t="s">
        <v>903</v>
      </c>
      <c r="D279" s="33">
        <f aca="true" t="shared" si="8" ref="D279:F280">+D280</f>
        <v>247800875.01</v>
      </c>
      <c r="E279" s="33">
        <f t="shared" si="8"/>
        <v>0</v>
      </c>
      <c r="F279" s="33">
        <f t="shared" si="8"/>
        <v>43526502.52</v>
      </c>
      <c r="G279" s="33">
        <f t="shared" si="6"/>
        <v>291327377.53</v>
      </c>
    </row>
    <row r="280" spans="1:7" ht="15">
      <c r="A280" s="6">
        <v>1.1</v>
      </c>
      <c r="B280" s="18" t="s">
        <v>902</v>
      </c>
      <c r="C280" s="25" t="s">
        <v>904</v>
      </c>
      <c r="D280" s="33">
        <f t="shared" si="8"/>
        <v>247800875.01</v>
      </c>
      <c r="E280" s="33">
        <f t="shared" si="8"/>
        <v>0</v>
      </c>
      <c r="F280" s="33">
        <f t="shared" si="8"/>
        <v>43526502.52</v>
      </c>
      <c r="G280" s="33">
        <f t="shared" si="6"/>
        <v>291327377.53</v>
      </c>
    </row>
    <row r="281" spans="1:7" ht="15">
      <c r="A281" s="6">
        <v>1.1</v>
      </c>
      <c r="B281" s="18" t="s">
        <v>905</v>
      </c>
      <c r="C281" s="25" t="s">
        <v>909</v>
      </c>
      <c r="D281" s="33">
        <f>+D282+D283</f>
        <v>247800875.01</v>
      </c>
      <c r="E281" s="33">
        <f>E282+E283+E284</f>
        <v>0</v>
      </c>
      <c r="F281" s="33">
        <f>+F282+F283</f>
        <v>43526502.52</v>
      </c>
      <c r="G281" s="33">
        <f t="shared" si="6"/>
        <v>291327377.53</v>
      </c>
    </row>
    <row r="282" spans="1:7" ht="15">
      <c r="A282" s="6">
        <v>1.1</v>
      </c>
      <c r="B282" s="18" t="s">
        <v>906</v>
      </c>
      <c r="C282" s="25" t="s">
        <v>910</v>
      </c>
      <c r="D282" s="33">
        <v>0</v>
      </c>
      <c r="E282" s="33">
        <v>0</v>
      </c>
      <c r="F282" s="33">
        <v>0</v>
      </c>
      <c r="G282" s="33">
        <f t="shared" si="6"/>
        <v>0</v>
      </c>
    </row>
    <row r="283" spans="1:7" ht="15">
      <c r="A283" s="6">
        <v>1.1</v>
      </c>
      <c r="B283" s="18" t="s">
        <v>907</v>
      </c>
      <c r="C283" s="25" t="s">
        <v>911</v>
      </c>
      <c r="D283" s="33">
        <v>247800875.01</v>
      </c>
      <c r="E283" s="33">
        <v>0</v>
      </c>
      <c r="F283" s="33">
        <v>43526502.52</v>
      </c>
      <c r="G283" s="33">
        <f t="shared" si="6"/>
        <v>291327377.53</v>
      </c>
    </row>
    <row r="284" spans="1:7" ht="15">
      <c r="A284" s="6">
        <v>1.1</v>
      </c>
      <c r="B284" s="18" t="s">
        <v>908</v>
      </c>
      <c r="C284" s="25" t="s">
        <v>912</v>
      </c>
      <c r="D284" s="33">
        <v>0</v>
      </c>
      <c r="E284" s="33">
        <v>0</v>
      </c>
      <c r="F284" s="33">
        <v>0</v>
      </c>
      <c r="G284" s="33">
        <f t="shared" si="6"/>
        <v>0</v>
      </c>
    </row>
    <row r="285" spans="1:7" ht="15">
      <c r="A285" s="6">
        <v>1.1</v>
      </c>
      <c r="B285" s="30" t="s">
        <v>405</v>
      </c>
      <c r="C285" s="31" t="s">
        <v>406</v>
      </c>
      <c r="D285" s="32">
        <v>2312195924.71</v>
      </c>
      <c r="E285" s="32">
        <f>+ROUND(E286,2)</f>
        <v>48917462.1</v>
      </c>
      <c r="F285" s="32">
        <f>+ROUND(F286,2)</f>
        <v>48917462.1</v>
      </c>
      <c r="G285" s="32">
        <f>+ROUND(G286,2)</f>
        <v>2312195924.71</v>
      </c>
    </row>
    <row r="286" spans="1:7" ht="15">
      <c r="A286" s="6">
        <v>1.1</v>
      </c>
      <c r="B286" s="10" t="s">
        <v>407</v>
      </c>
      <c r="C286" s="11" t="s">
        <v>408</v>
      </c>
      <c r="D286" s="22">
        <v>2312195924.71</v>
      </c>
      <c r="E286" s="22">
        <f>+ROUND(E287+E296+E299,2)</f>
        <v>48917462.1</v>
      </c>
      <c r="F286" s="22">
        <f>+ROUND(F287+F299,2)</f>
        <v>48917462.1</v>
      </c>
      <c r="G286" s="22">
        <f>+ROUND(G287+G296+G299,2)</f>
        <v>2312195924.71</v>
      </c>
    </row>
    <row r="287" spans="1:7" ht="15">
      <c r="A287" s="6">
        <v>1.1</v>
      </c>
      <c r="B287" s="10" t="s">
        <v>409</v>
      </c>
      <c r="C287" s="11" t="s">
        <v>410</v>
      </c>
      <c r="D287" s="22">
        <v>2034136835.68</v>
      </c>
      <c r="E287" s="22">
        <f>+ROUND(E288+E293,2)</f>
        <v>0</v>
      </c>
      <c r="F287" s="22">
        <f>+ROUND(F288+F293,2)</f>
        <v>0</v>
      </c>
      <c r="G287" s="22">
        <f>+ROUND(G288+G293,2)</f>
        <v>2034136835.68</v>
      </c>
    </row>
    <row r="288" spans="1:7" ht="15">
      <c r="A288" s="6">
        <v>1.1</v>
      </c>
      <c r="B288" s="13" t="s">
        <v>411</v>
      </c>
      <c r="C288" s="14" t="s">
        <v>412</v>
      </c>
      <c r="D288" s="33">
        <v>139732600</v>
      </c>
      <c r="E288" s="33">
        <f aca="true" t="shared" si="9" ref="E288:F291">+ROUND(E289,2)</f>
        <v>0</v>
      </c>
      <c r="F288" s="33">
        <f t="shared" si="9"/>
        <v>0</v>
      </c>
      <c r="G288" s="33">
        <f>+ROUND(D288-E288+F288,2)</f>
        <v>139732600</v>
      </c>
    </row>
    <row r="289" spans="1:7" ht="15">
      <c r="A289" s="6">
        <v>1.1</v>
      </c>
      <c r="B289" s="18" t="s">
        <v>413</v>
      </c>
      <c r="C289" s="23" t="s">
        <v>414</v>
      </c>
      <c r="D289" s="33">
        <v>139732600</v>
      </c>
      <c r="E289" s="33">
        <f t="shared" si="9"/>
        <v>0</v>
      </c>
      <c r="F289" s="33">
        <f t="shared" si="9"/>
        <v>0</v>
      </c>
      <c r="G289" s="33">
        <f aca="true" t="shared" si="10" ref="G289:G303">+ROUND(D289-E289+F289,2)</f>
        <v>139732600</v>
      </c>
    </row>
    <row r="290" spans="1:7" ht="15">
      <c r="A290" s="6">
        <v>1.1</v>
      </c>
      <c r="B290" s="18" t="s">
        <v>415</v>
      </c>
      <c r="C290" s="14" t="s">
        <v>414</v>
      </c>
      <c r="D290" s="33">
        <v>139732600</v>
      </c>
      <c r="E290" s="33">
        <f t="shared" si="9"/>
        <v>0</v>
      </c>
      <c r="F290" s="33">
        <f t="shared" si="9"/>
        <v>0</v>
      </c>
      <c r="G290" s="33">
        <f t="shared" si="10"/>
        <v>139732600</v>
      </c>
    </row>
    <row r="291" spans="1:7" ht="15">
      <c r="A291" s="6">
        <v>1.1</v>
      </c>
      <c r="B291" s="18" t="s">
        <v>416</v>
      </c>
      <c r="C291" s="14" t="s">
        <v>414</v>
      </c>
      <c r="D291" s="33">
        <v>139732600</v>
      </c>
      <c r="E291" s="33">
        <f t="shared" si="9"/>
        <v>0</v>
      </c>
      <c r="F291" s="33">
        <f t="shared" si="9"/>
        <v>0</v>
      </c>
      <c r="G291" s="33">
        <f t="shared" si="10"/>
        <v>139732600</v>
      </c>
    </row>
    <row r="292" spans="1:7" ht="15">
      <c r="A292" s="6">
        <v>1.1</v>
      </c>
      <c r="B292" s="18" t="s">
        <v>417</v>
      </c>
      <c r="C292" s="35" t="s">
        <v>31</v>
      </c>
      <c r="D292" s="33">
        <v>139732600</v>
      </c>
      <c r="E292" s="33">
        <v>0</v>
      </c>
      <c r="F292" s="33">
        <v>0</v>
      </c>
      <c r="G292" s="33">
        <f t="shared" si="10"/>
        <v>139732600</v>
      </c>
    </row>
    <row r="293" spans="1:7" ht="15">
      <c r="A293" s="6">
        <v>1.1</v>
      </c>
      <c r="B293" s="18" t="s">
        <v>418</v>
      </c>
      <c r="C293" s="35" t="s">
        <v>419</v>
      </c>
      <c r="D293" s="33">
        <v>1894404235.68</v>
      </c>
      <c r="E293" s="33">
        <f>+E294+E295</f>
        <v>0</v>
      </c>
      <c r="F293" s="33">
        <f>+F294+F295</f>
        <v>0</v>
      </c>
      <c r="G293" s="33">
        <f t="shared" si="10"/>
        <v>1894404235.68</v>
      </c>
    </row>
    <row r="294" spans="1:7" ht="15">
      <c r="A294" s="6">
        <v>1.1</v>
      </c>
      <c r="B294" s="18" t="s">
        <v>420</v>
      </c>
      <c r="C294" s="35" t="s">
        <v>421</v>
      </c>
      <c r="D294" s="33">
        <v>1894404235.68</v>
      </c>
      <c r="E294" s="33">
        <v>0</v>
      </c>
      <c r="F294" s="33">
        <v>0</v>
      </c>
      <c r="G294" s="33">
        <f t="shared" si="10"/>
        <v>1894404235.68</v>
      </c>
    </row>
    <row r="295" spans="1:7" ht="15">
      <c r="A295" s="6">
        <v>1.1</v>
      </c>
      <c r="B295" s="18" t="s">
        <v>422</v>
      </c>
      <c r="C295" s="35" t="s">
        <v>423</v>
      </c>
      <c r="D295" s="33"/>
      <c r="E295" s="33">
        <v>0</v>
      </c>
      <c r="F295" s="33">
        <v>0</v>
      </c>
      <c r="G295" s="33"/>
    </row>
    <row r="296" spans="1:7" ht="15">
      <c r="A296" s="6">
        <v>1.1</v>
      </c>
      <c r="B296" s="18" t="s">
        <v>424</v>
      </c>
      <c r="C296" s="35" t="s">
        <v>425</v>
      </c>
      <c r="D296" s="33">
        <v>329177200</v>
      </c>
      <c r="E296" s="33">
        <f>+E297</f>
        <v>0</v>
      </c>
      <c r="F296" s="33">
        <f>+F297</f>
        <v>0</v>
      </c>
      <c r="G296" s="33">
        <f t="shared" si="10"/>
        <v>329177200</v>
      </c>
    </row>
    <row r="297" spans="1:7" ht="15">
      <c r="A297" s="6">
        <v>1.1</v>
      </c>
      <c r="B297" s="18" t="s">
        <v>426</v>
      </c>
      <c r="C297" s="35" t="s">
        <v>427</v>
      </c>
      <c r="D297" s="33">
        <v>329177200</v>
      </c>
      <c r="E297" s="33">
        <f>+E298</f>
        <v>0</v>
      </c>
      <c r="F297" s="33">
        <v>0</v>
      </c>
      <c r="G297" s="33">
        <f t="shared" si="10"/>
        <v>329177200</v>
      </c>
    </row>
    <row r="298" spans="1:7" ht="15">
      <c r="A298" s="6">
        <v>1.1</v>
      </c>
      <c r="B298" s="18" t="s">
        <v>428</v>
      </c>
      <c r="C298" s="35" t="s">
        <v>429</v>
      </c>
      <c r="D298" s="33">
        <v>329177200</v>
      </c>
      <c r="E298" s="33">
        <v>0</v>
      </c>
      <c r="F298" s="33">
        <v>0</v>
      </c>
      <c r="G298" s="33">
        <f t="shared" si="10"/>
        <v>329177200</v>
      </c>
    </row>
    <row r="299" spans="1:7" ht="15">
      <c r="A299" s="6">
        <v>1.1</v>
      </c>
      <c r="B299" s="10" t="s">
        <v>430</v>
      </c>
      <c r="C299" s="11" t="s">
        <v>431</v>
      </c>
      <c r="D299" s="22">
        <v>-51118110.97</v>
      </c>
      <c r="E299" s="22">
        <f>+ROUND(E300+E302,2)</f>
        <v>48917462.1</v>
      </c>
      <c r="F299" s="22">
        <f>+ROUND(F300+F302,2)</f>
        <v>48917462.1</v>
      </c>
      <c r="G299" s="22">
        <f>+ROUND(G300+G302,2)</f>
        <v>-51118110.97</v>
      </c>
    </row>
    <row r="300" spans="1:7" ht="15">
      <c r="A300" s="6">
        <v>1.1</v>
      </c>
      <c r="B300" s="13" t="s">
        <v>432</v>
      </c>
      <c r="C300" s="14" t="s">
        <v>433</v>
      </c>
      <c r="D300" s="33">
        <v>-51118110.97</v>
      </c>
      <c r="E300" s="33">
        <f>+ROUND(E301,2)</f>
        <v>0</v>
      </c>
      <c r="F300" s="33">
        <f>+ROUND(F301,2)</f>
        <v>0</v>
      </c>
      <c r="G300" s="33">
        <f t="shared" si="10"/>
        <v>-51118110.97</v>
      </c>
    </row>
    <row r="301" spans="1:7" ht="15">
      <c r="A301" s="6">
        <v>1.1</v>
      </c>
      <c r="B301" s="18" t="s">
        <v>434</v>
      </c>
      <c r="C301" s="23" t="s">
        <v>435</v>
      </c>
      <c r="D301" s="33">
        <v>-51118110.97</v>
      </c>
      <c r="E301" s="33">
        <v>0</v>
      </c>
      <c r="F301" s="33">
        <v>0</v>
      </c>
      <c r="G301" s="33">
        <f t="shared" si="10"/>
        <v>-51118110.97</v>
      </c>
    </row>
    <row r="302" spans="1:7" ht="15">
      <c r="A302" s="6">
        <v>1.1</v>
      </c>
      <c r="B302" s="18" t="s">
        <v>436</v>
      </c>
      <c r="C302" s="25" t="s">
        <v>437</v>
      </c>
      <c r="D302" s="33">
        <v>0</v>
      </c>
      <c r="E302" s="33">
        <f>+E303+E304</f>
        <v>48917462.1</v>
      </c>
      <c r="F302" s="33">
        <f>+F303+F304</f>
        <v>48917462.1</v>
      </c>
      <c r="G302" s="33">
        <f>+ROUND(D302-E302+F302,2)</f>
        <v>0</v>
      </c>
    </row>
    <row r="303" spans="1:7" ht="15">
      <c r="A303" s="6">
        <v>1.1</v>
      </c>
      <c r="B303" s="18" t="s">
        <v>438</v>
      </c>
      <c r="C303" s="25" t="s">
        <v>439</v>
      </c>
      <c r="D303" s="33">
        <v>0</v>
      </c>
      <c r="E303" s="33">
        <v>0</v>
      </c>
      <c r="F303" s="33">
        <v>0</v>
      </c>
      <c r="G303" s="33">
        <f t="shared" si="10"/>
        <v>0</v>
      </c>
    </row>
    <row r="304" spans="1:7" ht="15">
      <c r="A304" s="6">
        <v>1.1</v>
      </c>
      <c r="B304" s="18" t="s">
        <v>440</v>
      </c>
      <c r="C304" s="25" t="s">
        <v>441</v>
      </c>
      <c r="D304" s="33">
        <v>0</v>
      </c>
      <c r="E304" s="33">
        <v>48917462.1</v>
      </c>
      <c r="F304" s="33">
        <v>48917462.1</v>
      </c>
      <c r="G304" s="33">
        <f>+ROUND(D304-E304+F304,2)</f>
        <v>0</v>
      </c>
    </row>
    <row r="305" spans="1:7" ht="15">
      <c r="A305" s="6">
        <v>1.1</v>
      </c>
      <c r="B305" s="30" t="s">
        <v>442</v>
      </c>
      <c r="C305" s="31" t="s">
        <v>443</v>
      </c>
      <c r="D305" s="32">
        <v>1762902296.92</v>
      </c>
      <c r="E305" s="32">
        <f>+ROUND(E306+E327,2)</f>
        <v>0</v>
      </c>
      <c r="F305" s="32">
        <f>+ROUND(F306+F327,2)</f>
        <v>407339059.22</v>
      </c>
      <c r="G305" s="32">
        <f>+ROUND(G306+G327,2)</f>
        <v>2170241356.14</v>
      </c>
    </row>
    <row r="306" spans="1:7" ht="15">
      <c r="A306" s="6">
        <v>1.1</v>
      </c>
      <c r="B306" s="10" t="s">
        <v>444</v>
      </c>
      <c r="C306" s="11" t="s">
        <v>445</v>
      </c>
      <c r="D306" s="22">
        <v>1762191411.73</v>
      </c>
      <c r="E306" s="22">
        <f>+E307+E316</f>
        <v>0</v>
      </c>
      <c r="F306" s="22">
        <f>+F307+F316</f>
        <v>407036554.88</v>
      </c>
      <c r="G306" s="22">
        <f>+ROUND(D306-E306+F306,2)</f>
        <v>2169227966.61</v>
      </c>
    </row>
    <row r="307" spans="1:7" ht="15">
      <c r="A307" s="6">
        <v>1.1</v>
      </c>
      <c r="B307" s="10" t="s">
        <v>446</v>
      </c>
      <c r="C307" s="11" t="s">
        <v>447</v>
      </c>
      <c r="D307" s="22">
        <v>1649459590.5</v>
      </c>
      <c r="E307" s="22">
        <f>+E308</f>
        <v>0</v>
      </c>
      <c r="F307" s="22">
        <f>+F308</f>
        <v>385588224.45</v>
      </c>
      <c r="G307" s="22">
        <f aca="true" t="shared" si="11" ref="G307:G326">+ROUND(D307-E307+F307,2)</f>
        <v>2035047814.95</v>
      </c>
    </row>
    <row r="308" spans="1:7" ht="15">
      <c r="A308" s="6">
        <v>1.1</v>
      </c>
      <c r="B308" s="13" t="s">
        <v>448</v>
      </c>
      <c r="C308" s="14" t="s">
        <v>449</v>
      </c>
      <c r="D308" s="34">
        <v>1649459590.5</v>
      </c>
      <c r="E308" s="34">
        <f>+E309</f>
        <v>0</v>
      </c>
      <c r="F308" s="34">
        <f>+F309</f>
        <v>385588224.45</v>
      </c>
      <c r="G308" s="34">
        <f t="shared" si="11"/>
        <v>2035047814.95</v>
      </c>
    </row>
    <row r="309" spans="1:7" ht="15">
      <c r="A309" s="6">
        <v>1.1</v>
      </c>
      <c r="B309" s="13" t="s">
        <v>450</v>
      </c>
      <c r="C309" s="14" t="s">
        <v>451</v>
      </c>
      <c r="D309" s="34">
        <v>1649459590.5</v>
      </c>
      <c r="E309" s="34">
        <f>SUM(E310:E315)</f>
        <v>0</v>
      </c>
      <c r="F309" s="34">
        <f>+F312</f>
        <v>385588224.45</v>
      </c>
      <c r="G309" s="34">
        <f t="shared" si="11"/>
        <v>2035047814.95</v>
      </c>
    </row>
    <row r="310" spans="1:7" ht="15">
      <c r="A310" s="6">
        <v>1.1</v>
      </c>
      <c r="B310" s="13" t="s">
        <v>452</v>
      </c>
      <c r="C310" s="23" t="s">
        <v>453</v>
      </c>
      <c r="D310" s="28">
        <v>0</v>
      </c>
      <c r="E310" s="28">
        <v>0</v>
      </c>
      <c r="F310" s="28">
        <v>0</v>
      </c>
      <c r="G310" s="28">
        <f t="shared" si="11"/>
        <v>0</v>
      </c>
    </row>
    <row r="311" spans="1:7" ht="15">
      <c r="A311" s="6">
        <v>1.1</v>
      </c>
      <c r="B311" s="13" t="s">
        <v>454</v>
      </c>
      <c r="C311" s="14" t="s">
        <v>455</v>
      </c>
      <c r="D311" s="28">
        <v>0</v>
      </c>
      <c r="E311" s="28">
        <v>0</v>
      </c>
      <c r="F311" s="28">
        <v>0</v>
      </c>
      <c r="G311" s="28">
        <f t="shared" si="11"/>
        <v>0</v>
      </c>
    </row>
    <row r="312" spans="1:7" ht="15">
      <c r="A312" s="6">
        <v>1.1</v>
      </c>
      <c r="B312" s="13" t="s">
        <v>456</v>
      </c>
      <c r="C312" s="14" t="s">
        <v>451</v>
      </c>
      <c r="D312" s="28">
        <v>1649459590.5</v>
      </c>
      <c r="E312" s="28">
        <f>+E313</f>
        <v>0</v>
      </c>
      <c r="F312" s="28">
        <f>+F313</f>
        <v>385588224.45</v>
      </c>
      <c r="G312" s="28">
        <f t="shared" si="11"/>
        <v>2035047814.95</v>
      </c>
    </row>
    <row r="313" spans="1:7" ht="15">
      <c r="A313" s="6"/>
      <c r="B313" s="13" t="s">
        <v>457</v>
      </c>
      <c r="C313" s="14" t="s">
        <v>451</v>
      </c>
      <c r="D313" s="28">
        <v>1649459590.5</v>
      </c>
      <c r="E313" s="28">
        <f>+E314</f>
        <v>0</v>
      </c>
      <c r="F313" s="28">
        <f>+F314</f>
        <v>385588224.45</v>
      </c>
      <c r="G313" s="28">
        <f t="shared" si="11"/>
        <v>2035047814.95</v>
      </c>
    </row>
    <row r="314" spans="1:7" ht="15">
      <c r="A314" s="6">
        <v>1.1</v>
      </c>
      <c r="B314" s="13" t="s">
        <v>458</v>
      </c>
      <c r="C314" s="14" t="s">
        <v>459</v>
      </c>
      <c r="D314" s="28">
        <v>1649459590.5</v>
      </c>
      <c r="E314" s="28">
        <v>0</v>
      </c>
      <c r="F314" s="28">
        <v>385588224.45</v>
      </c>
      <c r="G314" s="28">
        <f t="shared" si="11"/>
        <v>2035047814.95</v>
      </c>
    </row>
    <row r="315" spans="1:7" ht="15">
      <c r="A315" s="6">
        <v>1.1</v>
      </c>
      <c r="B315" s="13" t="s">
        <v>460</v>
      </c>
      <c r="C315" s="14" t="s">
        <v>461</v>
      </c>
      <c r="D315" s="28">
        <v>0</v>
      </c>
      <c r="E315" s="28">
        <v>0</v>
      </c>
      <c r="F315" s="28">
        <v>0</v>
      </c>
      <c r="G315" s="28">
        <f t="shared" si="11"/>
        <v>0</v>
      </c>
    </row>
    <row r="316" spans="1:7" ht="15">
      <c r="A316" s="6">
        <v>1.1</v>
      </c>
      <c r="B316" s="10" t="s">
        <v>462</v>
      </c>
      <c r="C316" s="11" t="s">
        <v>463</v>
      </c>
      <c r="D316" s="22">
        <v>112731821.23</v>
      </c>
      <c r="E316" s="22">
        <f>+E317</f>
        <v>0</v>
      </c>
      <c r="F316" s="22">
        <f>+F317</f>
        <v>21448330.43</v>
      </c>
      <c r="G316" s="22">
        <f t="shared" si="11"/>
        <v>134180151.66</v>
      </c>
    </row>
    <row r="317" spans="1:7" ht="15">
      <c r="A317" s="6">
        <v>1.1</v>
      </c>
      <c r="B317" s="13" t="s">
        <v>464</v>
      </c>
      <c r="C317" s="14" t="s">
        <v>465</v>
      </c>
      <c r="D317" s="34">
        <v>112731821.23</v>
      </c>
      <c r="E317" s="34">
        <f>+E319</f>
        <v>0</v>
      </c>
      <c r="F317" s="34">
        <f>+F318</f>
        <v>21448330.43</v>
      </c>
      <c r="G317" s="34">
        <f t="shared" si="11"/>
        <v>134180151.66</v>
      </c>
    </row>
    <row r="318" spans="1:7" ht="15">
      <c r="A318" s="6">
        <v>1.1</v>
      </c>
      <c r="B318" s="13" t="s">
        <v>466</v>
      </c>
      <c r="C318" s="14" t="s">
        <v>467</v>
      </c>
      <c r="D318" s="34">
        <v>112731821.23</v>
      </c>
      <c r="E318" s="34">
        <f>SUM(E319:E326)</f>
        <v>0</v>
      </c>
      <c r="F318" s="34">
        <f>+F323</f>
        <v>21448330.43</v>
      </c>
      <c r="G318" s="34">
        <f t="shared" si="11"/>
        <v>134180151.66</v>
      </c>
    </row>
    <row r="319" spans="1:7" ht="15">
      <c r="A319" s="6">
        <v>1.1</v>
      </c>
      <c r="B319" s="13" t="s">
        <v>468</v>
      </c>
      <c r="C319" s="23" t="s">
        <v>469</v>
      </c>
      <c r="D319" s="28">
        <v>0</v>
      </c>
      <c r="E319" s="28">
        <v>0</v>
      </c>
      <c r="F319" s="28">
        <v>0</v>
      </c>
      <c r="G319" s="28">
        <f t="shared" si="11"/>
        <v>0</v>
      </c>
    </row>
    <row r="320" spans="1:7" ht="15">
      <c r="A320" s="6">
        <v>1.1</v>
      </c>
      <c r="B320" s="13" t="s">
        <v>470</v>
      </c>
      <c r="C320" s="14" t="s">
        <v>471</v>
      </c>
      <c r="D320" s="28">
        <v>0</v>
      </c>
      <c r="E320" s="28">
        <v>0</v>
      </c>
      <c r="F320" s="28">
        <v>0</v>
      </c>
      <c r="G320" s="28">
        <f t="shared" si="11"/>
        <v>0</v>
      </c>
    </row>
    <row r="321" spans="1:7" ht="15">
      <c r="A321" s="6">
        <v>1.1</v>
      </c>
      <c r="B321" s="13" t="s">
        <v>472</v>
      </c>
      <c r="C321" s="14" t="s">
        <v>473</v>
      </c>
      <c r="D321" s="28">
        <v>0</v>
      </c>
      <c r="E321" s="28">
        <v>0</v>
      </c>
      <c r="F321" s="28">
        <v>0</v>
      </c>
      <c r="G321" s="28">
        <f t="shared" si="11"/>
        <v>0</v>
      </c>
    </row>
    <row r="322" spans="1:7" ht="15">
      <c r="A322" s="6">
        <v>1.1</v>
      </c>
      <c r="B322" s="13" t="s">
        <v>474</v>
      </c>
      <c r="C322" s="14" t="s">
        <v>475</v>
      </c>
      <c r="D322" s="28">
        <v>0</v>
      </c>
      <c r="E322" s="28">
        <v>0</v>
      </c>
      <c r="F322" s="28">
        <v>0</v>
      </c>
      <c r="G322" s="28">
        <f t="shared" si="11"/>
        <v>0</v>
      </c>
    </row>
    <row r="323" spans="1:7" ht="15">
      <c r="A323" s="6">
        <v>1.1</v>
      </c>
      <c r="B323" s="13" t="s">
        <v>476</v>
      </c>
      <c r="C323" s="14" t="s">
        <v>467</v>
      </c>
      <c r="D323" s="28">
        <v>112731821.23</v>
      </c>
      <c r="E323" s="28">
        <v>0</v>
      </c>
      <c r="F323" s="28">
        <f>+F324</f>
        <v>21448330.43</v>
      </c>
      <c r="G323" s="28">
        <f t="shared" si="11"/>
        <v>134180151.66</v>
      </c>
    </row>
    <row r="324" spans="1:7" ht="15">
      <c r="A324" s="6">
        <v>1.1</v>
      </c>
      <c r="B324" s="13" t="s">
        <v>477</v>
      </c>
      <c r="C324" s="14" t="s">
        <v>467</v>
      </c>
      <c r="D324" s="28">
        <v>112731821.23</v>
      </c>
      <c r="E324" s="28">
        <v>0</v>
      </c>
      <c r="F324" s="28">
        <f>+F325</f>
        <v>21448330.43</v>
      </c>
      <c r="G324" s="28">
        <f t="shared" si="11"/>
        <v>134180151.66</v>
      </c>
    </row>
    <row r="325" spans="1:7" ht="15">
      <c r="A325" s="6">
        <v>1.1</v>
      </c>
      <c r="B325" s="13" t="s">
        <v>478</v>
      </c>
      <c r="C325" t="s">
        <v>459</v>
      </c>
      <c r="D325" s="28">
        <v>112731821.23</v>
      </c>
      <c r="E325" s="28">
        <v>0</v>
      </c>
      <c r="F325" s="28">
        <v>21448330.43</v>
      </c>
      <c r="G325" s="28">
        <f t="shared" si="11"/>
        <v>134180151.66</v>
      </c>
    </row>
    <row r="326" spans="1:7" ht="15">
      <c r="A326" s="6">
        <v>1.1</v>
      </c>
      <c r="B326" s="13" t="s">
        <v>479</v>
      </c>
      <c r="C326" s="14" t="s">
        <v>480</v>
      </c>
      <c r="D326" s="28">
        <v>0</v>
      </c>
      <c r="E326" s="28">
        <v>0</v>
      </c>
      <c r="F326" s="28">
        <v>0</v>
      </c>
      <c r="G326" s="28">
        <f t="shared" si="11"/>
        <v>0</v>
      </c>
    </row>
    <row r="327" spans="1:7" ht="15">
      <c r="A327" s="6">
        <v>1.1</v>
      </c>
      <c r="B327" s="10" t="s">
        <v>481</v>
      </c>
      <c r="C327" s="11" t="s">
        <v>482</v>
      </c>
      <c r="D327" s="22">
        <v>710885.19</v>
      </c>
      <c r="E327" s="22">
        <f>+E328</f>
        <v>0</v>
      </c>
      <c r="F327" s="22">
        <f>+F328</f>
        <v>302504.34</v>
      </c>
      <c r="G327" s="22">
        <f>+G328</f>
        <v>1013389.53</v>
      </c>
    </row>
    <row r="328" spans="1:7" ht="25.5">
      <c r="A328" s="6">
        <v>1.1</v>
      </c>
      <c r="B328" s="10" t="s">
        <v>483</v>
      </c>
      <c r="C328" s="11" t="s">
        <v>484</v>
      </c>
      <c r="D328" s="22">
        <v>710885.19</v>
      </c>
      <c r="E328" s="22">
        <f aca="true" t="shared" si="12" ref="E328:F331">+E329</f>
        <v>0</v>
      </c>
      <c r="F328" s="22">
        <f t="shared" si="12"/>
        <v>302504.34</v>
      </c>
      <c r="G328" s="22">
        <f>+ROUND(D328-E328+F328,2)</f>
        <v>1013389.53</v>
      </c>
    </row>
    <row r="329" spans="1:7" ht="15">
      <c r="A329" s="6">
        <v>1.1</v>
      </c>
      <c r="B329" s="13" t="s">
        <v>485</v>
      </c>
      <c r="C329" s="14" t="s">
        <v>486</v>
      </c>
      <c r="D329" s="28">
        <v>710885.19</v>
      </c>
      <c r="E329" s="28">
        <f t="shared" si="12"/>
        <v>0</v>
      </c>
      <c r="F329" s="28">
        <f t="shared" si="12"/>
        <v>302504.34</v>
      </c>
      <c r="G329" s="28">
        <f>+G330</f>
        <v>1013389.53</v>
      </c>
    </row>
    <row r="330" spans="1:7" ht="15">
      <c r="A330" s="6">
        <v>1.1</v>
      </c>
      <c r="B330" s="13" t="s">
        <v>487</v>
      </c>
      <c r="C330" s="14" t="s">
        <v>488</v>
      </c>
      <c r="D330" s="28">
        <v>710885.19</v>
      </c>
      <c r="E330" s="28">
        <f t="shared" si="12"/>
        <v>0</v>
      </c>
      <c r="F330" s="28">
        <f t="shared" si="12"/>
        <v>302504.34</v>
      </c>
      <c r="G330" s="28">
        <f>+ROUND(D330-E330+F330,2)</f>
        <v>1013389.53</v>
      </c>
    </row>
    <row r="331" spans="1:7" ht="15">
      <c r="A331" s="6">
        <v>1.1</v>
      </c>
      <c r="B331" s="13" t="s">
        <v>489</v>
      </c>
      <c r="C331" s="14" t="s">
        <v>490</v>
      </c>
      <c r="D331" s="28">
        <v>710885.19</v>
      </c>
      <c r="E331" s="28">
        <f t="shared" si="12"/>
        <v>0</v>
      </c>
      <c r="F331" s="28">
        <f t="shared" si="12"/>
        <v>302504.34</v>
      </c>
      <c r="G331" s="28">
        <f>+ROUND(D331-E331+F331,2)</f>
        <v>1013389.53</v>
      </c>
    </row>
    <row r="332" spans="1:7" ht="15">
      <c r="A332" s="6">
        <v>1.1</v>
      </c>
      <c r="B332" s="13" t="s">
        <v>491</v>
      </c>
      <c r="C332" s="14" t="s">
        <v>492</v>
      </c>
      <c r="D332" s="28">
        <v>710885.19</v>
      </c>
      <c r="E332" s="28">
        <v>0</v>
      </c>
      <c r="F332" s="28">
        <v>302504.34</v>
      </c>
      <c r="G332" s="28">
        <f>+ROUND(D332-E332+F332,2)</f>
        <v>1013389.53</v>
      </c>
    </row>
    <row r="333" spans="1:7" ht="15">
      <c r="A333" s="6">
        <v>1.1</v>
      </c>
      <c r="B333" s="30" t="s">
        <v>493</v>
      </c>
      <c r="C333" s="31" t="s">
        <v>494</v>
      </c>
      <c r="D333" s="32">
        <v>1795873051.1</v>
      </c>
      <c r="E333" s="32">
        <f>+ROUND(E334+E503+E545,2)</f>
        <v>423285767.14</v>
      </c>
      <c r="F333" s="32">
        <f>+ROUND(F334+F503+F536,2)</f>
        <v>0</v>
      </c>
      <c r="G333" s="32">
        <f>+ROUND(D333+E333-F333,2)</f>
        <v>2219158818.24</v>
      </c>
    </row>
    <row r="334" spans="1:7" ht="15">
      <c r="A334" s="6">
        <v>1.1</v>
      </c>
      <c r="B334" s="10" t="s">
        <v>495</v>
      </c>
      <c r="C334" s="11" t="s">
        <v>496</v>
      </c>
      <c r="D334" s="22">
        <v>1762506960.26</v>
      </c>
      <c r="E334" s="22">
        <f>+ROUND(E335+E380+E447+E480,2)</f>
        <v>409658995.06</v>
      </c>
      <c r="F334" s="22">
        <f>+ROUND(F335+F380+F447+F480,2)</f>
        <v>0</v>
      </c>
      <c r="G334" s="22">
        <f aca="true" t="shared" si="13" ref="G334:G397">+ROUND(D334+E334-F334,2)</f>
        <v>2172165955.32</v>
      </c>
    </row>
    <row r="335" spans="1:7" ht="15">
      <c r="A335" s="6">
        <v>1.1</v>
      </c>
      <c r="B335" s="10" t="s">
        <v>497</v>
      </c>
      <c r="C335" s="11" t="s">
        <v>498</v>
      </c>
      <c r="D335" s="22">
        <v>1601855512.09</v>
      </c>
      <c r="E335" s="22">
        <f>+ROUND(E336+E344+E351+E366+E373,2)</f>
        <v>380600001.99</v>
      </c>
      <c r="F335" s="22">
        <f>+ROUND(F336+F344+F351+F366+F373,2)</f>
        <v>0</v>
      </c>
      <c r="G335" s="22">
        <f t="shared" si="13"/>
        <v>1982455514.08</v>
      </c>
    </row>
    <row r="336" spans="1:7" ht="15">
      <c r="A336" s="6">
        <v>1.1</v>
      </c>
      <c r="B336" s="13" t="s">
        <v>499</v>
      </c>
      <c r="C336" s="14" t="s">
        <v>500</v>
      </c>
      <c r="D336" s="34">
        <v>520833069.1</v>
      </c>
      <c r="E336" s="34">
        <f>+ROUND(E337+E338+E339+E340+E341+E342+E343,2)</f>
        <v>132289299.78</v>
      </c>
      <c r="F336" s="34">
        <f>SUM(F337:F343)</f>
        <v>0</v>
      </c>
      <c r="G336" s="34">
        <f t="shared" si="13"/>
        <v>653122368.88</v>
      </c>
    </row>
    <row r="337" spans="1:7" ht="15">
      <c r="A337" s="6">
        <v>1.1</v>
      </c>
      <c r="B337" s="18" t="s">
        <v>501</v>
      </c>
      <c r="C337" s="23" t="s">
        <v>502</v>
      </c>
      <c r="D337" s="28">
        <v>429200474.72</v>
      </c>
      <c r="E337" s="28">
        <v>109150258.01</v>
      </c>
      <c r="F337" s="28">
        <v>0</v>
      </c>
      <c r="G337" s="28">
        <f>+ROUND(D337+E337-F337,2)</f>
        <v>538350732.73</v>
      </c>
    </row>
    <row r="338" spans="1:7" ht="15">
      <c r="A338" s="6">
        <v>1.1</v>
      </c>
      <c r="B338" s="18" t="s">
        <v>503</v>
      </c>
      <c r="C338" s="23" t="s">
        <v>504</v>
      </c>
      <c r="D338" s="28">
        <v>0</v>
      </c>
      <c r="E338" s="28">
        <v>0</v>
      </c>
      <c r="F338" s="28">
        <v>0</v>
      </c>
      <c r="G338" s="28">
        <f t="shared" si="13"/>
        <v>0</v>
      </c>
    </row>
    <row r="339" spans="1:7" ht="15">
      <c r="A339" s="6">
        <v>1.1</v>
      </c>
      <c r="B339" s="18" t="s">
        <v>505</v>
      </c>
      <c r="C339" s="23" t="s">
        <v>506</v>
      </c>
      <c r="D339" s="28">
        <v>0</v>
      </c>
      <c r="E339" s="28">
        <v>0</v>
      </c>
      <c r="F339" s="28">
        <v>0</v>
      </c>
      <c r="G339" s="28">
        <f t="shared" si="13"/>
        <v>0</v>
      </c>
    </row>
    <row r="340" spans="1:7" ht="15">
      <c r="A340" s="6">
        <v>1.1</v>
      </c>
      <c r="B340" s="18" t="s">
        <v>507</v>
      </c>
      <c r="C340" s="23" t="s">
        <v>508</v>
      </c>
      <c r="D340" s="28">
        <v>0</v>
      </c>
      <c r="E340" s="28">
        <v>0</v>
      </c>
      <c r="F340" s="28">
        <v>0</v>
      </c>
      <c r="G340" s="28">
        <f t="shared" si="13"/>
        <v>0</v>
      </c>
    </row>
    <row r="341" spans="1:7" ht="15">
      <c r="A341" s="6">
        <v>1.1</v>
      </c>
      <c r="B341" s="18" t="s">
        <v>509</v>
      </c>
      <c r="C341" s="23" t="s">
        <v>510</v>
      </c>
      <c r="D341" s="28">
        <v>1765796.67</v>
      </c>
      <c r="E341" s="28">
        <v>504513.32999999996</v>
      </c>
      <c r="F341" s="28">
        <v>0</v>
      </c>
      <c r="G341" s="28">
        <f t="shared" si="13"/>
        <v>2270310</v>
      </c>
    </row>
    <row r="342" spans="1:7" ht="15">
      <c r="A342" s="6">
        <v>1.1</v>
      </c>
      <c r="B342" s="18" t="s">
        <v>511</v>
      </c>
      <c r="C342" s="23" t="s">
        <v>512</v>
      </c>
      <c r="D342" s="28">
        <v>89866797.71</v>
      </c>
      <c r="E342" s="28">
        <v>22634528.441483002</v>
      </c>
      <c r="F342" s="28">
        <v>0</v>
      </c>
      <c r="G342" s="28">
        <f t="shared" si="13"/>
        <v>112501326.15</v>
      </c>
    </row>
    <row r="343" spans="1:7" ht="15">
      <c r="A343" s="6">
        <v>1.1</v>
      </c>
      <c r="B343" s="18" t="s">
        <v>513</v>
      </c>
      <c r="C343" s="23" t="s">
        <v>514</v>
      </c>
      <c r="D343" s="28">
        <v>0</v>
      </c>
      <c r="E343" s="28">
        <v>0</v>
      </c>
      <c r="F343" s="28">
        <v>0</v>
      </c>
      <c r="G343" s="28">
        <f t="shared" si="13"/>
        <v>0</v>
      </c>
    </row>
    <row r="344" spans="1:7" ht="15">
      <c r="A344" s="6">
        <v>1.1</v>
      </c>
      <c r="B344" s="18" t="s">
        <v>515</v>
      </c>
      <c r="C344" s="25" t="s">
        <v>516</v>
      </c>
      <c r="D344" s="34">
        <v>3990241.06</v>
      </c>
      <c r="E344" s="34">
        <f>+ROUND(E345+E346+E347+E348+E349+E350,2)</f>
        <v>345551.25</v>
      </c>
      <c r="F344" s="34">
        <f>+F345+F346+F347+F348+F349+F350</f>
        <v>0</v>
      </c>
      <c r="G344" s="34">
        <f t="shared" si="13"/>
        <v>4335792.31</v>
      </c>
    </row>
    <row r="345" spans="1:7" ht="15">
      <c r="A345" s="6">
        <v>1.1</v>
      </c>
      <c r="B345" s="18" t="s">
        <v>517</v>
      </c>
      <c r="C345" s="23" t="s">
        <v>518</v>
      </c>
      <c r="D345" s="28">
        <v>2767703.61</v>
      </c>
      <c r="E345" s="28">
        <v>345551.25</v>
      </c>
      <c r="F345" s="28">
        <v>0</v>
      </c>
      <c r="G345" s="28">
        <f t="shared" si="13"/>
        <v>3113254.86</v>
      </c>
    </row>
    <row r="346" spans="1:7" ht="15">
      <c r="A346" s="6">
        <v>1.1</v>
      </c>
      <c r="B346" s="18" t="s">
        <v>519</v>
      </c>
      <c r="C346" s="23" t="s">
        <v>520</v>
      </c>
      <c r="D346" s="28">
        <v>1222537.45</v>
      </c>
      <c r="E346" s="28">
        <v>0</v>
      </c>
      <c r="F346" s="28">
        <v>0</v>
      </c>
      <c r="G346" s="28">
        <f t="shared" si="13"/>
        <v>1222537.45</v>
      </c>
    </row>
    <row r="347" spans="1:7" ht="15">
      <c r="A347" s="6">
        <v>1.1</v>
      </c>
      <c r="B347" s="18" t="s">
        <v>521</v>
      </c>
      <c r="C347" s="23" t="s">
        <v>522</v>
      </c>
      <c r="D347" s="28">
        <v>0</v>
      </c>
      <c r="E347" s="28">
        <v>0</v>
      </c>
      <c r="F347" s="28">
        <v>0</v>
      </c>
      <c r="G347" s="28">
        <f t="shared" si="13"/>
        <v>0</v>
      </c>
    </row>
    <row r="348" spans="1:7" ht="15">
      <c r="A348" s="6">
        <v>1.1</v>
      </c>
      <c r="B348" s="18" t="s">
        <v>523</v>
      </c>
      <c r="C348" s="23" t="s">
        <v>524</v>
      </c>
      <c r="D348" s="28">
        <v>0</v>
      </c>
      <c r="E348" s="28">
        <v>0</v>
      </c>
      <c r="F348" s="28">
        <v>0</v>
      </c>
      <c r="G348" s="28">
        <f t="shared" si="13"/>
        <v>0</v>
      </c>
    </row>
    <row r="349" spans="1:7" ht="15">
      <c r="A349" s="6">
        <v>1.1</v>
      </c>
      <c r="B349" s="18" t="s">
        <v>525</v>
      </c>
      <c r="C349" s="23" t="s">
        <v>526</v>
      </c>
      <c r="D349" s="28">
        <v>0</v>
      </c>
      <c r="E349" s="28">
        <v>0</v>
      </c>
      <c r="F349" s="28">
        <v>0</v>
      </c>
      <c r="G349" s="28">
        <f t="shared" si="13"/>
        <v>0</v>
      </c>
    </row>
    <row r="350" spans="1:7" ht="15">
      <c r="A350" s="6">
        <v>1.1</v>
      </c>
      <c r="B350" s="18" t="s">
        <v>527</v>
      </c>
      <c r="C350" s="23" t="s">
        <v>528</v>
      </c>
      <c r="D350" s="28">
        <v>0</v>
      </c>
      <c r="E350" s="28">
        <v>0</v>
      </c>
      <c r="F350" s="28">
        <v>0</v>
      </c>
      <c r="G350" s="28">
        <f t="shared" si="13"/>
        <v>0</v>
      </c>
    </row>
    <row r="351" spans="1:7" ht="15">
      <c r="A351" s="6">
        <v>1.1</v>
      </c>
      <c r="B351" s="18" t="s">
        <v>529</v>
      </c>
      <c r="C351" s="25" t="s">
        <v>530</v>
      </c>
      <c r="D351" s="28">
        <v>756558770.15</v>
      </c>
      <c r="E351" s="28">
        <f>+ROUND(E352+E353+E354+E355,2)</f>
        <v>184718278.37</v>
      </c>
      <c r="F351" s="28">
        <f>+F352+F353+F354+F355</f>
        <v>0</v>
      </c>
      <c r="G351" s="28">
        <f t="shared" si="13"/>
        <v>941277048.52</v>
      </c>
    </row>
    <row r="352" spans="1:7" ht="15">
      <c r="A352" s="6">
        <v>1.1</v>
      </c>
      <c r="B352" s="18" t="s">
        <v>531</v>
      </c>
      <c r="C352" s="25" t="s">
        <v>532</v>
      </c>
      <c r="D352" s="28">
        <v>296313152.62</v>
      </c>
      <c r="E352" s="28">
        <v>74420561.65</v>
      </c>
      <c r="F352" s="28">
        <v>0</v>
      </c>
      <c r="G352" s="28">
        <f t="shared" si="13"/>
        <v>370733714.27</v>
      </c>
    </row>
    <row r="353" spans="1:7" ht="15">
      <c r="A353" s="6">
        <v>1.1</v>
      </c>
      <c r="B353" s="18" t="s">
        <v>533</v>
      </c>
      <c r="C353" s="25" t="s">
        <v>534</v>
      </c>
      <c r="D353" s="28">
        <v>227511209.57</v>
      </c>
      <c r="E353" s="28">
        <v>57469472.33</v>
      </c>
      <c r="F353" s="28">
        <v>0</v>
      </c>
      <c r="G353" s="28">
        <f t="shared" si="13"/>
        <v>284980681.9</v>
      </c>
    </row>
    <row r="354" spans="1:7" ht="15">
      <c r="A354" s="6">
        <v>1.1</v>
      </c>
      <c r="B354" s="18" t="s">
        <v>535</v>
      </c>
      <c r="C354" s="25" t="s">
        <v>536</v>
      </c>
      <c r="D354" s="28">
        <v>112731821.24</v>
      </c>
      <c r="E354" s="28">
        <v>22643585.875833333</v>
      </c>
      <c r="F354" s="28">
        <v>0</v>
      </c>
      <c r="G354" s="28">
        <f t="shared" si="13"/>
        <v>135375407.12</v>
      </c>
    </row>
    <row r="355" spans="1:7" ht="15">
      <c r="A355" s="6">
        <v>1.1</v>
      </c>
      <c r="B355" s="18" t="s">
        <v>537</v>
      </c>
      <c r="C355" s="25" t="s">
        <v>538</v>
      </c>
      <c r="D355" s="28">
        <v>120002586.72</v>
      </c>
      <c r="E355" s="28">
        <f>+ROUND(E356+E357+E358+E359+E360+E361+E362+E363+E364+E365,2)</f>
        <v>30184658.51</v>
      </c>
      <c r="F355" s="28">
        <f>+ROUND(F356+F357+F358+F359+F360+F361+F362+F363+F364+F365,2)</f>
        <v>0</v>
      </c>
      <c r="G355" s="28">
        <f t="shared" si="13"/>
        <v>150187245.23</v>
      </c>
    </row>
    <row r="356" spans="1:7" ht="15">
      <c r="A356" s="6">
        <v>1.1</v>
      </c>
      <c r="B356" s="18" t="s">
        <v>539</v>
      </c>
      <c r="C356" s="25" t="s">
        <v>540</v>
      </c>
      <c r="D356" s="28">
        <v>64839938.14</v>
      </c>
      <c r="E356" s="28">
        <v>16154476.18</v>
      </c>
      <c r="F356" s="28">
        <v>0</v>
      </c>
      <c r="G356" s="28">
        <f t="shared" si="13"/>
        <v>80994414.32</v>
      </c>
    </row>
    <row r="357" spans="1:7" ht="15">
      <c r="A357" s="6">
        <v>1.1</v>
      </c>
      <c r="B357" s="18" t="s">
        <v>541</v>
      </c>
      <c r="C357" s="25" t="s">
        <v>542</v>
      </c>
      <c r="D357" s="28">
        <v>0</v>
      </c>
      <c r="E357" s="28">
        <v>0</v>
      </c>
      <c r="F357" s="28">
        <v>0</v>
      </c>
      <c r="G357" s="28">
        <f t="shared" si="13"/>
        <v>0</v>
      </c>
    </row>
    <row r="358" spans="1:7" ht="30">
      <c r="A358" s="6">
        <v>1.1</v>
      </c>
      <c r="B358" s="18" t="s">
        <v>543</v>
      </c>
      <c r="C358" s="25" t="s">
        <v>544</v>
      </c>
      <c r="D358" s="28">
        <v>0</v>
      </c>
      <c r="E358" s="28">
        <v>0</v>
      </c>
      <c r="F358" s="28">
        <v>0</v>
      </c>
      <c r="G358" s="28">
        <f t="shared" si="13"/>
        <v>0</v>
      </c>
    </row>
    <row r="359" spans="1:7" ht="15">
      <c r="A359" s="6">
        <v>1.1</v>
      </c>
      <c r="B359" s="18" t="s">
        <v>545</v>
      </c>
      <c r="C359" s="25" t="s">
        <v>546</v>
      </c>
      <c r="D359" s="28">
        <v>0</v>
      </c>
      <c r="E359" s="28">
        <v>0</v>
      </c>
      <c r="F359" s="28">
        <v>0</v>
      </c>
      <c r="G359" s="28">
        <f t="shared" si="13"/>
        <v>0</v>
      </c>
    </row>
    <row r="360" spans="1:7" ht="15">
      <c r="A360" s="6">
        <v>1.1</v>
      </c>
      <c r="B360" s="18" t="s">
        <v>547</v>
      </c>
      <c r="C360" s="25" t="s">
        <v>548</v>
      </c>
      <c r="D360" s="28">
        <v>0</v>
      </c>
      <c r="E360" s="28">
        <v>0</v>
      </c>
      <c r="F360" s="28">
        <v>0</v>
      </c>
      <c r="G360" s="28">
        <f t="shared" si="13"/>
        <v>0</v>
      </c>
    </row>
    <row r="361" spans="1:7" ht="15">
      <c r="A361" s="6">
        <v>1.1</v>
      </c>
      <c r="B361" s="18" t="s">
        <v>549</v>
      </c>
      <c r="C361" s="25" t="s">
        <v>550</v>
      </c>
      <c r="D361" s="28">
        <v>1957076</v>
      </c>
      <c r="E361" s="28">
        <v>489269</v>
      </c>
      <c r="F361" s="28">
        <v>0</v>
      </c>
      <c r="G361" s="28">
        <f t="shared" si="13"/>
        <v>2446345</v>
      </c>
    </row>
    <row r="362" spans="1:7" ht="15">
      <c r="A362" s="6">
        <v>1.1</v>
      </c>
      <c r="B362" s="18" t="s">
        <v>551</v>
      </c>
      <c r="C362" s="25" t="s">
        <v>552</v>
      </c>
      <c r="D362" s="28">
        <v>0</v>
      </c>
      <c r="E362" s="28">
        <v>0</v>
      </c>
      <c r="F362" s="28">
        <v>0</v>
      </c>
      <c r="G362" s="28">
        <f t="shared" si="13"/>
        <v>0</v>
      </c>
    </row>
    <row r="363" spans="1:7" ht="15">
      <c r="A363" s="6">
        <v>1.1</v>
      </c>
      <c r="B363" s="18" t="s">
        <v>553</v>
      </c>
      <c r="C363" s="25" t="s">
        <v>554</v>
      </c>
      <c r="D363" s="28">
        <v>0</v>
      </c>
      <c r="E363" s="28">
        <v>0</v>
      </c>
      <c r="F363" s="28">
        <v>0</v>
      </c>
      <c r="G363" s="28">
        <f t="shared" si="13"/>
        <v>0</v>
      </c>
    </row>
    <row r="364" spans="1:7" ht="15">
      <c r="A364" s="6">
        <v>1.1</v>
      </c>
      <c r="B364" s="18" t="s">
        <v>555</v>
      </c>
      <c r="C364" s="25" t="s">
        <v>556</v>
      </c>
      <c r="D364" s="28">
        <v>0</v>
      </c>
      <c r="E364" s="28">
        <v>0</v>
      </c>
      <c r="F364" s="28">
        <v>0</v>
      </c>
      <c r="G364" s="28">
        <f t="shared" si="13"/>
        <v>0</v>
      </c>
    </row>
    <row r="365" spans="1:7" ht="15">
      <c r="A365" s="6">
        <v>1.1</v>
      </c>
      <c r="B365" s="18" t="s">
        <v>557</v>
      </c>
      <c r="C365" s="25" t="s">
        <v>558</v>
      </c>
      <c r="D365" s="28">
        <v>53205572.58</v>
      </c>
      <c r="E365" s="28">
        <v>13540913.33</v>
      </c>
      <c r="F365" s="28">
        <v>0</v>
      </c>
      <c r="G365" s="28">
        <f t="shared" si="13"/>
        <v>66746485.91</v>
      </c>
    </row>
    <row r="366" spans="1:7" ht="15">
      <c r="A366" s="6">
        <v>1.1</v>
      </c>
      <c r="B366" s="18" t="s">
        <v>559</v>
      </c>
      <c r="C366" s="25" t="s">
        <v>560</v>
      </c>
      <c r="D366" s="28">
        <v>131888581.94</v>
      </c>
      <c r="E366" s="28">
        <f>+ROUND(E367+E368+E369+E370+E371+E372,2)</f>
        <v>26527313.97</v>
      </c>
      <c r="F366" s="28">
        <f>+ROUND(F367+F368+F369+F370+F371+F372,2)</f>
        <v>0</v>
      </c>
      <c r="G366" s="28">
        <f t="shared" si="13"/>
        <v>158415895.91</v>
      </c>
    </row>
    <row r="367" spans="1:7" ht="30">
      <c r="A367" s="6">
        <v>1.1</v>
      </c>
      <c r="B367" s="18" t="s">
        <v>561</v>
      </c>
      <c r="C367" s="25" t="s">
        <v>562</v>
      </c>
      <c r="D367" s="28">
        <v>125125054.61</v>
      </c>
      <c r="E367" s="28">
        <v>25166938.894899998</v>
      </c>
      <c r="F367" s="28">
        <v>0</v>
      </c>
      <c r="G367" s="28">
        <f t="shared" si="13"/>
        <v>150291993.5</v>
      </c>
    </row>
    <row r="368" spans="1:7" ht="15">
      <c r="A368" s="6">
        <v>1.1</v>
      </c>
      <c r="B368" s="18" t="s">
        <v>563</v>
      </c>
      <c r="C368" s="25" t="s">
        <v>564</v>
      </c>
      <c r="D368" s="28">
        <v>0</v>
      </c>
      <c r="E368" s="28">
        <v>0</v>
      </c>
      <c r="F368" s="28">
        <v>0</v>
      </c>
      <c r="G368" s="28">
        <f t="shared" si="13"/>
        <v>0</v>
      </c>
    </row>
    <row r="369" spans="1:7" ht="15">
      <c r="A369" s="6">
        <v>1.1</v>
      </c>
      <c r="B369" s="18" t="s">
        <v>565</v>
      </c>
      <c r="C369" s="25" t="s">
        <v>566</v>
      </c>
      <c r="D369" s="28">
        <v>0</v>
      </c>
      <c r="E369" s="28">
        <v>0</v>
      </c>
      <c r="F369" s="28">
        <v>0</v>
      </c>
      <c r="G369" s="28">
        <f t="shared" si="13"/>
        <v>0</v>
      </c>
    </row>
    <row r="370" spans="1:7" ht="30">
      <c r="A370" s="6">
        <v>1.1</v>
      </c>
      <c r="B370" s="18" t="s">
        <v>567</v>
      </c>
      <c r="C370" s="25" t="s">
        <v>568</v>
      </c>
      <c r="D370" s="28">
        <v>0</v>
      </c>
      <c r="E370" s="28">
        <v>0</v>
      </c>
      <c r="F370" s="28">
        <v>0</v>
      </c>
      <c r="G370" s="28">
        <f t="shared" si="13"/>
        <v>0</v>
      </c>
    </row>
    <row r="371" spans="1:7" ht="15">
      <c r="A371" s="6">
        <v>1.1</v>
      </c>
      <c r="B371" s="18" t="s">
        <v>569</v>
      </c>
      <c r="C371" s="25" t="s">
        <v>570</v>
      </c>
      <c r="D371" s="28">
        <v>6763527.33</v>
      </c>
      <c r="E371" s="28">
        <v>1360375.0754</v>
      </c>
      <c r="F371" s="28">
        <v>0</v>
      </c>
      <c r="G371" s="28">
        <f t="shared" si="13"/>
        <v>8123902.41</v>
      </c>
    </row>
    <row r="372" spans="1:7" ht="15">
      <c r="A372" s="6">
        <v>1.1</v>
      </c>
      <c r="B372" s="18" t="s">
        <v>571</v>
      </c>
      <c r="C372" s="25" t="s">
        <v>572</v>
      </c>
      <c r="D372" s="28">
        <v>0</v>
      </c>
      <c r="E372" s="28">
        <v>0</v>
      </c>
      <c r="F372" s="28">
        <v>0</v>
      </c>
      <c r="G372" s="28">
        <f t="shared" si="13"/>
        <v>0</v>
      </c>
    </row>
    <row r="373" spans="1:7" ht="30">
      <c r="A373" s="6">
        <v>1.1</v>
      </c>
      <c r="B373" s="18" t="s">
        <v>573</v>
      </c>
      <c r="C373" s="25" t="s">
        <v>574</v>
      </c>
      <c r="D373" s="28">
        <v>188584849.84</v>
      </c>
      <c r="E373" s="28">
        <f>+ROUND(E374+E375+E376+E377+E378+E379,2)</f>
        <v>36719558.62</v>
      </c>
      <c r="F373" s="28">
        <f>+ROUND(F374+F375+F376+F377+F378+F379,2)</f>
        <v>0</v>
      </c>
      <c r="G373" s="28">
        <f t="shared" si="13"/>
        <v>225304408.46</v>
      </c>
    </row>
    <row r="374" spans="1:7" ht="30">
      <c r="A374" s="6">
        <v>1.1</v>
      </c>
      <c r="B374" s="18" t="s">
        <v>575</v>
      </c>
      <c r="C374" s="25" t="s">
        <v>576</v>
      </c>
      <c r="D374" s="28">
        <v>70149490.97</v>
      </c>
      <c r="E374" s="28">
        <v>14283938.291699998</v>
      </c>
      <c r="F374" s="28">
        <v>0</v>
      </c>
      <c r="G374" s="28">
        <f t="shared" si="13"/>
        <v>84433429.26</v>
      </c>
    </row>
    <row r="375" spans="1:7" ht="30">
      <c r="A375" s="6">
        <v>1.1</v>
      </c>
      <c r="B375" s="18" t="s">
        <v>577</v>
      </c>
      <c r="C375" s="25" t="s">
        <v>578</v>
      </c>
      <c r="D375" s="28">
        <v>20290537.99</v>
      </c>
      <c r="E375" s="28">
        <v>4081125.2262</v>
      </c>
      <c r="F375" s="28">
        <v>0</v>
      </c>
      <c r="G375" s="28">
        <f t="shared" si="13"/>
        <v>24371663.22</v>
      </c>
    </row>
    <row r="376" spans="1:7" ht="15">
      <c r="A376" s="6">
        <v>1.1</v>
      </c>
      <c r="B376" s="18" t="s">
        <v>579</v>
      </c>
      <c r="C376" s="25" t="s">
        <v>580</v>
      </c>
      <c r="D376" s="28">
        <v>40581087.99</v>
      </c>
      <c r="E376" s="28">
        <v>8162250.4524</v>
      </c>
      <c r="F376" s="28">
        <v>0</v>
      </c>
      <c r="G376" s="28">
        <f t="shared" si="13"/>
        <v>48743338.44</v>
      </c>
    </row>
    <row r="377" spans="1:7" ht="30">
      <c r="A377" s="6">
        <v>1.1</v>
      </c>
      <c r="B377" s="18" t="s">
        <v>581</v>
      </c>
      <c r="C377" s="25" t="s">
        <v>582</v>
      </c>
      <c r="D377" s="28">
        <v>0</v>
      </c>
      <c r="E377" s="28">
        <v>0</v>
      </c>
      <c r="F377" s="28">
        <v>0</v>
      </c>
      <c r="G377" s="28">
        <f t="shared" si="13"/>
        <v>0</v>
      </c>
    </row>
    <row r="378" spans="1:7" ht="30">
      <c r="A378" s="6">
        <v>1.1</v>
      </c>
      <c r="B378" s="18" t="s">
        <v>583</v>
      </c>
      <c r="C378" s="25" t="s">
        <v>584</v>
      </c>
      <c r="D378" s="28">
        <v>57563732.9</v>
      </c>
      <c r="E378" s="28">
        <v>10192244.649906216</v>
      </c>
      <c r="F378" s="28">
        <v>0</v>
      </c>
      <c r="G378" s="28">
        <f t="shared" si="13"/>
        <v>67755977.55</v>
      </c>
    </row>
    <row r="379" spans="1:7" ht="30">
      <c r="A379" s="6">
        <v>1.1</v>
      </c>
      <c r="B379" s="18" t="s">
        <v>585</v>
      </c>
      <c r="C379" s="25" t="s">
        <v>586</v>
      </c>
      <c r="D379" s="28">
        <v>0</v>
      </c>
      <c r="E379" s="28">
        <v>0</v>
      </c>
      <c r="F379" s="28">
        <v>0</v>
      </c>
      <c r="G379" s="28">
        <f t="shared" si="13"/>
        <v>0</v>
      </c>
    </row>
    <row r="380" spans="1:7" ht="15">
      <c r="A380" s="6">
        <v>1.1</v>
      </c>
      <c r="B380" s="10" t="s">
        <v>587</v>
      </c>
      <c r="C380" s="11" t="s">
        <v>588</v>
      </c>
      <c r="D380" s="22">
        <v>99264619.41</v>
      </c>
      <c r="E380" s="22">
        <f>+ROUND(E381+E388+E395+E403+E411+E416+E430+E434+E443,2)</f>
        <v>14256506.85</v>
      </c>
      <c r="F380" s="22">
        <f>+ROUND(F381+F388+F395+F403+F411+F416+F430+F434+F443,2)</f>
        <v>0</v>
      </c>
      <c r="G380" s="22">
        <f t="shared" si="13"/>
        <v>113521126.26</v>
      </c>
    </row>
    <row r="381" spans="1:7" ht="15">
      <c r="A381" s="6">
        <v>1.1</v>
      </c>
      <c r="B381" s="13" t="s">
        <v>589</v>
      </c>
      <c r="C381" s="14" t="s">
        <v>590</v>
      </c>
      <c r="D381" s="34">
        <v>13314306.36</v>
      </c>
      <c r="E381" s="34">
        <f>+E382+E383+E384+E385+E386+E387</f>
        <v>3389984.02</v>
      </c>
      <c r="F381" s="34">
        <v>0</v>
      </c>
      <c r="G381" s="34">
        <f t="shared" si="13"/>
        <v>16704290.38</v>
      </c>
    </row>
    <row r="382" spans="1:7" ht="15">
      <c r="A382" s="6">
        <v>1.1</v>
      </c>
      <c r="B382" s="18" t="s">
        <v>591</v>
      </c>
      <c r="C382" s="23" t="s">
        <v>592</v>
      </c>
      <c r="D382" s="28">
        <v>13314306.36</v>
      </c>
      <c r="E382" s="28">
        <v>3389984.02</v>
      </c>
      <c r="F382" s="28">
        <v>0</v>
      </c>
      <c r="G382" s="28">
        <f t="shared" si="13"/>
        <v>16704290.38</v>
      </c>
    </row>
    <row r="383" spans="1:7" ht="15">
      <c r="A383" s="6">
        <v>1.1</v>
      </c>
      <c r="B383" s="18" t="s">
        <v>593</v>
      </c>
      <c r="C383" s="23" t="s">
        <v>594</v>
      </c>
      <c r="D383" s="28">
        <v>0</v>
      </c>
      <c r="E383" s="28">
        <v>0</v>
      </c>
      <c r="F383" s="28">
        <v>0</v>
      </c>
      <c r="G383" s="28">
        <f t="shared" si="13"/>
        <v>0</v>
      </c>
    </row>
    <row r="384" spans="1:7" ht="15">
      <c r="A384" s="6">
        <v>1.1</v>
      </c>
      <c r="B384" s="18" t="s">
        <v>595</v>
      </c>
      <c r="C384" s="23" t="s">
        <v>596</v>
      </c>
      <c r="D384" s="28">
        <v>0</v>
      </c>
      <c r="E384" s="28">
        <v>0</v>
      </c>
      <c r="F384" s="28">
        <v>0</v>
      </c>
      <c r="G384" s="28">
        <f t="shared" si="13"/>
        <v>0</v>
      </c>
    </row>
    <row r="385" spans="1:7" ht="15">
      <c r="A385" s="6">
        <v>1.1</v>
      </c>
      <c r="B385" s="18" t="s">
        <v>597</v>
      </c>
      <c r="C385" s="23" t="s">
        <v>598</v>
      </c>
      <c r="D385" s="28">
        <v>0</v>
      </c>
      <c r="E385" s="28">
        <v>0</v>
      </c>
      <c r="F385" s="28">
        <v>0</v>
      </c>
      <c r="G385" s="28">
        <f t="shared" si="13"/>
        <v>0</v>
      </c>
    </row>
    <row r="386" spans="1:7" ht="15">
      <c r="A386" s="6">
        <v>1.1</v>
      </c>
      <c r="B386" s="18" t="s">
        <v>599</v>
      </c>
      <c r="C386" s="23" t="s">
        <v>600</v>
      </c>
      <c r="D386" s="28">
        <v>0</v>
      </c>
      <c r="E386" s="28">
        <v>0</v>
      </c>
      <c r="F386" s="28">
        <v>0</v>
      </c>
      <c r="G386" s="28">
        <f t="shared" si="13"/>
        <v>0</v>
      </c>
    </row>
    <row r="387" spans="1:7" ht="15">
      <c r="A387" s="6">
        <v>1.1</v>
      </c>
      <c r="B387" s="18" t="s">
        <v>601</v>
      </c>
      <c r="C387" s="23" t="s">
        <v>602</v>
      </c>
      <c r="D387" s="28">
        <v>0</v>
      </c>
      <c r="E387" s="28">
        <v>0</v>
      </c>
      <c r="F387" s="28">
        <v>0</v>
      </c>
      <c r="G387" s="28">
        <f t="shared" si="13"/>
        <v>0</v>
      </c>
    </row>
    <row r="388" spans="1:7" ht="15">
      <c r="A388" s="6">
        <v>1.1</v>
      </c>
      <c r="B388" s="13" t="s">
        <v>603</v>
      </c>
      <c r="C388" s="14" t="s">
        <v>604</v>
      </c>
      <c r="D388" s="34">
        <v>34800462.49</v>
      </c>
      <c r="E388" s="34">
        <f>+ROUND(E389+E390+E391+E392+E393+E394,2)</f>
        <v>4740122.94</v>
      </c>
      <c r="F388" s="34">
        <f>+ROUND(F389+F390+F391+F392+F393+F394,2)</f>
        <v>0</v>
      </c>
      <c r="G388" s="34">
        <f t="shared" si="13"/>
        <v>39540585.43</v>
      </c>
    </row>
    <row r="389" spans="1:7" ht="15">
      <c r="A389" s="6">
        <v>1.1</v>
      </c>
      <c r="B389" s="18" t="s">
        <v>605</v>
      </c>
      <c r="C389" s="23" t="s">
        <v>606</v>
      </c>
      <c r="D389" s="28">
        <v>4435691</v>
      </c>
      <c r="E389" s="28">
        <v>794389</v>
      </c>
      <c r="F389" s="28">
        <v>0</v>
      </c>
      <c r="G389" s="28">
        <f t="shared" si="13"/>
        <v>5230080</v>
      </c>
    </row>
    <row r="390" spans="1:7" ht="15">
      <c r="A390" s="6">
        <v>1.1</v>
      </c>
      <c r="B390" s="18" t="s">
        <v>607</v>
      </c>
      <c r="C390" s="23" t="s">
        <v>608</v>
      </c>
      <c r="D390" s="28">
        <v>9074103.57</v>
      </c>
      <c r="E390" s="28">
        <v>1577507.04</v>
      </c>
      <c r="F390" s="28">
        <v>0</v>
      </c>
      <c r="G390" s="28">
        <f t="shared" si="13"/>
        <v>10651610.61</v>
      </c>
    </row>
    <row r="391" spans="1:7" ht="15">
      <c r="A391" s="6">
        <v>1.1</v>
      </c>
      <c r="B391" s="18" t="s">
        <v>609</v>
      </c>
      <c r="C391" s="23" t="s">
        <v>610</v>
      </c>
      <c r="D391" s="28">
        <v>1206451.65</v>
      </c>
      <c r="E391" s="28">
        <v>228706.35</v>
      </c>
      <c r="F391" s="28">
        <v>0</v>
      </c>
      <c r="G391" s="28">
        <f t="shared" si="13"/>
        <v>1435158</v>
      </c>
    </row>
    <row r="392" spans="1:7" ht="15">
      <c r="A392" s="6">
        <v>1.1</v>
      </c>
      <c r="B392" s="18" t="s">
        <v>611</v>
      </c>
      <c r="C392" s="23" t="s">
        <v>612</v>
      </c>
      <c r="D392" s="28">
        <v>19508561.48</v>
      </c>
      <c r="E392" s="28">
        <v>2120796.7</v>
      </c>
      <c r="F392" s="28">
        <v>0</v>
      </c>
      <c r="G392" s="28">
        <f t="shared" si="13"/>
        <v>21629358.18</v>
      </c>
    </row>
    <row r="393" spans="1:7" ht="15">
      <c r="A393" s="6">
        <v>1.1</v>
      </c>
      <c r="B393" s="18" t="s">
        <v>613</v>
      </c>
      <c r="C393" s="23" t="s">
        <v>614</v>
      </c>
      <c r="D393" s="28">
        <v>0</v>
      </c>
      <c r="E393" s="28">
        <v>0</v>
      </c>
      <c r="F393" s="28">
        <v>0</v>
      </c>
      <c r="G393" s="28">
        <f t="shared" si="13"/>
        <v>0</v>
      </c>
    </row>
    <row r="394" spans="1:7" ht="15">
      <c r="A394" s="6">
        <v>1.1</v>
      </c>
      <c r="B394" s="18" t="s">
        <v>615</v>
      </c>
      <c r="C394" s="23" t="s">
        <v>616</v>
      </c>
      <c r="D394" s="28">
        <v>575654.79</v>
      </c>
      <c r="E394" s="28">
        <v>18723.85</v>
      </c>
      <c r="F394" s="28">
        <v>0</v>
      </c>
      <c r="G394" s="28">
        <f t="shared" si="13"/>
        <v>594378.64</v>
      </c>
    </row>
    <row r="395" spans="1:7" ht="15">
      <c r="A395" s="6">
        <v>1.1</v>
      </c>
      <c r="B395" s="13" t="s">
        <v>617</v>
      </c>
      <c r="C395" s="14" t="s">
        <v>618</v>
      </c>
      <c r="D395" s="34">
        <v>5046456.19</v>
      </c>
      <c r="E395" s="34">
        <f>+ROUND(E396+E397+E398+E399+E400+E401+E402,2)</f>
        <v>1019222.71</v>
      </c>
      <c r="F395" s="34">
        <f>+ROUND(F396+F397+F398+F399+F400+F401+F402,2)</f>
        <v>0</v>
      </c>
      <c r="G395" s="34">
        <f t="shared" si="13"/>
        <v>6065678.9</v>
      </c>
    </row>
    <row r="396" spans="1:7" ht="15">
      <c r="A396" s="6">
        <v>1.1</v>
      </c>
      <c r="B396" s="18" t="s">
        <v>619</v>
      </c>
      <c r="C396" s="23" t="s">
        <v>620</v>
      </c>
      <c r="D396" s="28">
        <v>1421470.5</v>
      </c>
      <c r="E396" s="28">
        <v>0</v>
      </c>
      <c r="F396" s="28">
        <v>0</v>
      </c>
      <c r="G396" s="28">
        <f t="shared" si="13"/>
        <v>1421470.5</v>
      </c>
    </row>
    <row r="397" spans="1:7" ht="15">
      <c r="A397" s="6">
        <v>1.1</v>
      </c>
      <c r="B397" s="18" t="s">
        <v>621</v>
      </c>
      <c r="C397" s="23" t="s">
        <v>622</v>
      </c>
      <c r="D397" s="28">
        <v>0</v>
      </c>
      <c r="E397" s="28">
        <v>0</v>
      </c>
      <c r="F397" s="28">
        <v>0</v>
      </c>
      <c r="G397" s="28">
        <f t="shared" si="13"/>
        <v>0</v>
      </c>
    </row>
    <row r="398" spans="1:7" ht="15">
      <c r="A398" s="6">
        <v>1.1</v>
      </c>
      <c r="B398" s="18" t="s">
        <v>623</v>
      </c>
      <c r="C398" s="23" t="s">
        <v>624</v>
      </c>
      <c r="D398" s="28">
        <v>10285</v>
      </c>
      <c r="E398" s="28">
        <v>3854</v>
      </c>
      <c r="F398" s="28">
        <v>0</v>
      </c>
      <c r="G398" s="28">
        <f aca="true" t="shared" si="14" ref="G398:G446">+ROUND(D398+E398-F398,2)</f>
        <v>14139</v>
      </c>
    </row>
    <row r="399" spans="1:7" ht="15">
      <c r="A399" s="6">
        <v>1.1</v>
      </c>
      <c r="B399" s="18" t="s">
        <v>625</v>
      </c>
      <c r="C399" s="23" t="s">
        <v>626</v>
      </c>
      <c r="D399" s="28">
        <v>8200</v>
      </c>
      <c r="E399" s="28">
        <v>11800</v>
      </c>
      <c r="F399" s="28">
        <v>0</v>
      </c>
      <c r="G399" s="28">
        <f t="shared" si="14"/>
        <v>20000</v>
      </c>
    </row>
    <row r="400" spans="1:7" ht="15">
      <c r="A400" s="6">
        <v>1.1</v>
      </c>
      <c r="B400" s="18" t="s">
        <v>627</v>
      </c>
      <c r="C400" s="23" t="s">
        <v>628</v>
      </c>
      <c r="D400" s="28">
        <v>0</v>
      </c>
      <c r="E400" s="28">
        <v>0</v>
      </c>
      <c r="F400" s="28">
        <v>0</v>
      </c>
      <c r="G400" s="28">
        <f t="shared" si="14"/>
        <v>0</v>
      </c>
    </row>
    <row r="401" spans="1:7" ht="15">
      <c r="A401" s="6">
        <v>1.1</v>
      </c>
      <c r="B401" s="18" t="s">
        <v>629</v>
      </c>
      <c r="C401" s="23" t="s">
        <v>630</v>
      </c>
      <c r="D401" s="28">
        <v>737243.05</v>
      </c>
      <c r="E401" s="28">
        <v>305884.22000000003</v>
      </c>
      <c r="F401" s="28">
        <v>0</v>
      </c>
      <c r="G401" s="28">
        <f t="shared" si="14"/>
        <v>1043127.27</v>
      </c>
    </row>
    <row r="402" spans="1:7" ht="15">
      <c r="A402" s="6">
        <v>1.1</v>
      </c>
      <c r="B402" s="18" t="s">
        <v>631</v>
      </c>
      <c r="C402" s="23" t="s">
        <v>632</v>
      </c>
      <c r="D402" s="28">
        <v>2869257.64</v>
      </c>
      <c r="E402" s="28">
        <v>697684.49</v>
      </c>
      <c r="F402" s="28">
        <v>0</v>
      </c>
      <c r="G402" s="28">
        <f t="shared" si="14"/>
        <v>3566942.13</v>
      </c>
    </row>
    <row r="403" spans="1:7" ht="15">
      <c r="A403" s="6">
        <v>1.1</v>
      </c>
      <c r="B403" s="18" t="s">
        <v>633</v>
      </c>
      <c r="C403" s="25" t="s">
        <v>634</v>
      </c>
      <c r="D403" s="28">
        <v>29303117.71</v>
      </c>
      <c r="E403" s="28">
        <f>+ROUND(E404+E405+E406+E407+E408+E409+E410,2)</f>
        <v>861752.43</v>
      </c>
      <c r="F403" s="28">
        <f>SUM(F404:F410)</f>
        <v>0</v>
      </c>
      <c r="G403" s="28">
        <f t="shared" si="14"/>
        <v>30164870.14</v>
      </c>
    </row>
    <row r="404" spans="1:7" ht="15">
      <c r="A404" s="6">
        <v>1.1</v>
      </c>
      <c r="B404" s="18" t="s">
        <v>635</v>
      </c>
      <c r="C404" s="25" t="s">
        <v>636</v>
      </c>
      <c r="D404" s="28">
        <v>2000</v>
      </c>
      <c r="E404" s="28">
        <v>0</v>
      </c>
      <c r="F404" s="28">
        <v>0</v>
      </c>
      <c r="G404" s="28">
        <f t="shared" si="14"/>
        <v>2000</v>
      </c>
    </row>
    <row r="405" spans="1:7" ht="15">
      <c r="A405" s="6">
        <v>1.1</v>
      </c>
      <c r="B405" s="18" t="s">
        <v>637</v>
      </c>
      <c r="C405" s="25" t="s">
        <v>638</v>
      </c>
      <c r="D405" s="28">
        <v>0</v>
      </c>
      <c r="E405" s="28">
        <v>0</v>
      </c>
      <c r="F405" s="28">
        <v>0</v>
      </c>
      <c r="G405" s="28">
        <f t="shared" si="14"/>
        <v>0</v>
      </c>
    </row>
    <row r="406" spans="1:7" ht="15">
      <c r="A406" s="6">
        <v>1.1</v>
      </c>
      <c r="B406" s="18" t="s">
        <v>639</v>
      </c>
      <c r="C406" s="25" t="s">
        <v>640</v>
      </c>
      <c r="D406" s="28">
        <v>0</v>
      </c>
      <c r="E406" s="28">
        <v>0</v>
      </c>
      <c r="F406" s="28">
        <v>0</v>
      </c>
      <c r="G406" s="28">
        <f t="shared" si="14"/>
        <v>0</v>
      </c>
    </row>
    <row r="407" spans="1:7" ht="15">
      <c r="A407" s="6">
        <v>1.1</v>
      </c>
      <c r="B407" s="18" t="s">
        <v>641</v>
      </c>
      <c r="C407" s="25" t="s">
        <v>642</v>
      </c>
      <c r="D407" s="28">
        <v>0</v>
      </c>
      <c r="E407" s="28">
        <v>0</v>
      </c>
      <c r="F407" s="28">
        <v>0</v>
      </c>
      <c r="G407" s="28">
        <f t="shared" si="14"/>
        <v>0</v>
      </c>
    </row>
    <row r="408" spans="1:7" ht="15">
      <c r="A408" s="6">
        <v>1.1</v>
      </c>
      <c r="B408" s="18" t="s">
        <v>643</v>
      </c>
      <c r="C408" s="25" t="s">
        <v>644</v>
      </c>
      <c r="D408" s="28">
        <v>0</v>
      </c>
      <c r="E408" s="28">
        <v>0</v>
      </c>
      <c r="F408" s="28">
        <v>0</v>
      </c>
      <c r="G408" s="28">
        <f t="shared" si="14"/>
        <v>0</v>
      </c>
    </row>
    <row r="409" spans="1:7" ht="15">
      <c r="A409" s="6">
        <v>1.1</v>
      </c>
      <c r="B409" s="18" t="s">
        <v>645</v>
      </c>
      <c r="C409" s="25" t="s">
        <v>646</v>
      </c>
      <c r="D409" s="28">
        <v>28043292.03</v>
      </c>
      <c r="E409" s="28">
        <v>845825.08</v>
      </c>
      <c r="F409" s="28">
        <v>0</v>
      </c>
      <c r="G409" s="28">
        <f t="shared" si="14"/>
        <v>28889117.11</v>
      </c>
    </row>
    <row r="410" spans="1:7" ht="15">
      <c r="A410" s="6">
        <v>1.1</v>
      </c>
      <c r="B410" s="18" t="s">
        <v>647</v>
      </c>
      <c r="C410" s="25" t="s">
        <v>648</v>
      </c>
      <c r="D410" s="28">
        <v>1257825.68</v>
      </c>
      <c r="E410" s="28">
        <v>15927.35</v>
      </c>
      <c r="F410" s="28">
        <v>0</v>
      </c>
      <c r="G410" s="28">
        <f t="shared" si="14"/>
        <v>1273753.03</v>
      </c>
    </row>
    <row r="411" spans="1:7" ht="15">
      <c r="A411" s="6">
        <v>1.1</v>
      </c>
      <c r="B411" s="18" t="s">
        <v>649</v>
      </c>
      <c r="C411" s="25" t="s">
        <v>650</v>
      </c>
      <c r="D411" s="28">
        <v>3705256.99</v>
      </c>
      <c r="E411" s="28">
        <f>+ROUND(E412+E413+E414+E415,2)</f>
        <v>128800</v>
      </c>
      <c r="F411" s="28">
        <f>+ROUND(F412+F413+F414+F415,2)</f>
        <v>0</v>
      </c>
      <c r="G411" s="28">
        <f t="shared" si="14"/>
        <v>3834056.99</v>
      </c>
    </row>
    <row r="412" spans="1:7" ht="15">
      <c r="A412" s="6">
        <v>1.1</v>
      </c>
      <c r="B412" s="18" t="s">
        <v>651</v>
      </c>
      <c r="C412" s="25" t="s">
        <v>652</v>
      </c>
      <c r="D412" s="28">
        <v>270157</v>
      </c>
      <c r="E412" s="28">
        <v>50000</v>
      </c>
      <c r="F412" s="28">
        <v>0</v>
      </c>
      <c r="G412" s="28">
        <f t="shared" si="14"/>
        <v>320157</v>
      </c>
    </row>
    <row r="413" spans="1:7" ht="15">
      <c r="A413" s="6">
        <v>1.1</v>
      </c>
      <c r="B413" s="18" t="s">
        <v>653</v>
      </c>
      <c r="C413" s="25" t="s">
        <v>654</v>
      </c>
      <c r="D413" s="28">
        <v>3435099.99</v>
      </c>
      <c r="E413" s="28">
        <v>78800</v>
      </c>
      <c r="F413" s="28">
        <v>0</v>
      </c>
      <c r="G413" s="28">
        <f t="shared" si="14"/>
        <v>3513899.99</v>
      </c>
    </row>
    <row r="414" spans="1:7" ht="15">
      <c r="A414" s="6">
        <v>1.1</v>
      </c>
      <c r="B414" s="18" t="s">
        <v>655</v>
      </c>
      <c r="C414" s="25" t="s">
        <v>656</v>
      </c>
      <c r="D414" s="28">
        <v>0</v>
      </c>
      <c r="E414" s="28">
        <v>0</v>
      </c>
      <c r="F414" s="28">
        <v>0</v>
      </c>
      <c r="G414" s="28">
        <f t="shared" si="14"/>
        <v>0</v>
      </c>
    </row>
    <row r="415" spans="1:7" ht="15">
      <c r="A415" s="6">
        <v>1.1</v>
      </c>
      <c r="B415" s="18" t="s">
        <v>657</v>
      </c>
      <c r="C415" s="25" t="s">
        <v>658</v>
      </c>
      <c r="D415" s="28">
        <v>0</v>
      </c>
      <c r="E415" s="28">
        <v>0</v>
      </c>
      <c r="F415" s="28">
        <v>0</v>
      </c>
      <c r="G415" s="28">
        <f t="shared" si="14"/>
        <v>0</v>
      </c>
    </row>
    <row r="416" spans="1:7" ht="15">
      <c r="A416" s="6">
        <v>1.1</v>
      </c>
      <c r="B416" s="18" t="s">
        <v>659</v>
      </c>
      <c r="C416" s="25" t="s">
        <v>660</v>
      </c>
      <c r="D416" s="28">
        <v>11167397.16</v>
      </c>
      <c r="E416" s="28">
        <f>+ROUND(E417,2)</f>
        <v>2824668.33</v>
      </c>
      <c r="F416" s="28">
        <f>+ROUND(F417,2)</f>
        <v>0</v>
      </c>
      <c r="G416" s="28">
        <f t="shared" si="14"/>
        <v>13992065.49</v>
      </c>
    </row>
    <row r="417" spans="1:7" ht="15">
      <c r="A417" s="6">
        <v>1.1</v>
      </c>
      <c r="B417" s="18" t="s">
        <v>661</v>
      </c>
      <c r="C417" s="25" t="s">
        <v>662</v>
      </c>
      <c r="D417" s="28">
        <v>11167397.16</v>
      </c>
      <c r="E417" s="28">
        <f>+ROUND(E418+E419+E420+E421+E422+E423+E424+E425+E426+E427,2)</f>
        <v>2824668.33</v>
      </c>
      <c r="F417" s="28">
        <f>+ROUND(F418+F419+F420+F421+F422+F423+F424+F425+F426+F427,2)</f>
        <v>0</v>
      </c>
      <c r="G417" s="28">
        <f t="shared" si="14"/>
        <v>13992065.49</v>
      </c>
    </row>
    <row r="418" spans="1:7" ht="15">
      <c r="A418" s="6">
        <v>1.1</v>
      </c>
      <c r="B418" s="18" t="s">
        <v>663</v>
      </c>
      <c r="C418" s="25" t="s">
        <v>664</v>
      </c>
      <c r="D418" s="28">
        <v>3361318</v>
      </c>
      <c r="E418" s="28">
        <v>840329.5</v>
      </c>
      <c r="F418" s="28">
        <v>0</v>
      </c>
      <c r="G418" s="28">
        <f t="shared" si="14"/>
        <v>4201647.5</v>
      </c>
    </row>
    <row r="419" spans="1:7" ht="15">
      <c r="A419" s="6">
        <v>1.1</v>
      </c>
      <c r="B419" s="18" t="s">
        <v>665</v>
      </c>
      <c r="C419" s="25" t="s">
        <v>666</v>
      </c>
      <c r="D419" s="28">
        <v>0</v>
      </c>
      <c r="E419" s="28">
        <v>0</v>
      </c>
      <c r="F419" s="28">
        <v>0</v>
      </c>
      <c r="G419" s="28">
        <f t="shared" si="14"/>
        <v>0</v>
      </c>
    </row>
    <row r="420" spans="1:7" ht="15">
      <c r="A420" s="6">
        <v>1.1</v>
      </c>
      <c r="B420" s="18" t="s">
        <v>667</v>
      </c>
      <c r="C420" s="25" t="s">
        <v>668</v>
      </c>
      <c r="D420" s="28">
        <v>0</v>
      </c>
      <c r="E420" s="28">
        <v>0</v>
      </c>
      <c r="F420" s="28">
        <v>0</v>
      </c>
      <c r="G420" s="28">
        <f t="shared" si="14"/>
        <v>0</v>
      </c>
    </row>
    <row r="421" spans="1:7" ht="15">
      <c r="A421" s="6">
        <v>1.1</v>
      </c>
      <c r="B421" s="18" t="s">
        <v>669</v>
      </c>
      <c r="C421" s="25" t="s">
        <v>670</v>
      </c>
      <c r="D421" s="28">
        <v>6925965.83</v>
      </c>
      <c r="E421" s="28">
        <v>1764310.5</v>
      </c>
      <c r="F421" s="28">
        <v>0</v>
      </c>
      <c r="G421" s="28">
        <f t="shared" si="14"/>
        <v>8690276.33</v>
      </c>
    </row>
    <row r="422" spans="1:7" ht="15">
      <c r="A422" s="6">
        <v>1.1</v>
      </c>
      <c r="B422" s="18" t="s">
        <v>671</v>
      </c>
      <c r="C422" s="25" t="s">
        <v>672</v>
      </c>
      <c r="D422" s="28">
        <v>0</v>
      </c>
      <c r="E422" s="28">
        <v>0</v>
      </c>
      <c r="F422" s="28">
        <v>0</v>
      </c>
      <c r="G422" s="28">
        <f t="shared" si="14"/>
        <v>0</v>
      </c>
    </row>
    <row r="423" spans="1:7" ht="15">
      <c r="A423" s="6">
        <v>1.1</v>
      </c>
      <c r="B423" s="18" t="s">
        <v>673</v>
      </c>
      <c r="C423" s="25" t="s">
        <v>674</v>
      </c>
      <c r="D423" s="28">
        <v>0</v>
      </c>
      <c r="E423" s="28">
        <v>0</v>
      </c>
      <c r="F423" s="28">
        <v>0</v>
      </c>
      <c r="G423" s="28">
        <f t="shared" si="14"/>
        <v>0</v>
      </c>
    </row>
    <row r="424" spans="1:7" ht="15">
      <c r="A424" s="6">
        <v>1.1</v>
      </c>
      <c r="B424" s="18" t="s">
        <v>675</v>
      </c>
      <c r="C424" s="25" t="s">
        <v>676</v>
      </c>
      <c r="D424" s="28">
        <v>684849.33</v>
      </c>
      <c r="E424" s="28">
        <v>171212.33333333334</v>
      </c>
      <c r="F424" s="28">
        <v>0</v>
      </c>
      <c r="G424" s="28">
        <f t="shared" si="14"/>
        <v>856061.66</v>
      </c>
    </row>
    <row r="425" spans="1:7" ht="15">
      <c r="A425" s="6">
        <v>1.1</v>
      </c>
      <c r="B425" s="18" t="s">
        <v>677</v>
      </c>
      <c r="C425" s="25" t="s">
        <v>678</v>
      </c>
      <c r="D425" s="28">
        <v>0</v>
      </c>
      <c r="E425" s="28">
        <v>0</v>
      </c>
      <c r="F425" s="28">
        <v>0</v>
      </c>
      <c r="G425" s="28">
        <f t="shared" si="14"/>
        <v>0</v>
      </c>
    </row>
    <row r="426" spans="1:7" ht="30">
      <c r="A426" s="6">
        <v>1.1</v>
      </c>
      <c r="B426" s="18" t="s">
        <v>679</v>
      </c>
      <c r="C426" s="25" t="s">
        <v>680</v>
      </c>
      <c r="D426" s="28">
        <v>0</v>
      </c>
      <c r="E426" s="28">
        <v>0</v>
      </c>
      <c r="F426" s="28">
        <v>0</v>
      </c>
      <c r="G426" s="28">
        <f t="shared" si="14"/>
        <v>0</v>
      </c>
    </row>
    <row r="427" spans="1:7" ht="15">
      <c r="A427" s="6">
        <v>1.1</v>
      </c>
      <c r="B427" s="36" t="s">
        <v>681</v>
      </c>
      <c r="C427" s="37" t="s">
        <v>682</v>
      </c>
      <c r="D427" s="38">
        <v>195264</v>
      </c>
      <c r="E427" s="38">
        <v>48816</v>
      </c>
      <c r="F427" s="38">
        <v>0</v>
      </c>
      <c r="G427" s="38">
        <f t="shared" si="14"/>
        <v>244080</v>
      </c>
    </row>
    <row r="428" spans="1:7" ht="15">
      <c r="A428" s="6">
        <v>1.1</v>
      </c>
      <c r="B428" s="18" t="s">
        <v>683</v>
      </c>
      <c r="C428" s="25" t="s">
        <v>684</v>
      </c>
      <c r="D428" s="28">
        <v>0</v>
      </c>
      <c r="E428" s="28">
        <v>0</v>
      </c>
      <c r="F428" s="28">
        <v>0</v>
      </c>
      <c r="G428" s="28">
        <f t="shared" si="14"/>
        <v>0</v>
      </c>
    </row>
    <row r="429" spans="1:7" ht="15">
      <c r="A429" s="6">
        <v>1.1</v>
      </c>
      <c r="B429" s="18" t="s">
        <v>685</v>
      </c>
      <c r="C429" s="25" t="s">
        <v>686</v>
      </c>
      <c r="D429" s="28">
        <v>0</v>
      </c>
      <c r="E429" s="28">
        <v>0</v>
      </c>
      <c r="F429" s="28">
        <v>0</v>
      </c>
      <c r="G429" s="28">
        <f t="shared" si="14"/>
        <v>0</v>
      </c>
    </row>
    <row r="430" spans="1:7" ht="15">
      <c r="A430" s="6">
        <v>1.1</v>
      </c>
      <c r="B430" s="18" t="s">
        <v>687</v>
      </c>
      <c r="C430" s="25" t="s">
        <v>688</v>
      </c>
      <c r="D430" s="28">
        <v>353904.76</v>
      </c>
      <c r="E430" s="28">
        <f>+ROUND(E431+E432+E433,2)</f>
        <v>0</v>
      </c>
      <c r="F430" s="28">
        <f>+ROUND(F431+F432+F433,2)</f>
        <v>0</v>
      </c>
      <c r="G430" s="28">
        <f t="shared" si="14"/>
        <v>353904.76</v>
      </c>
    </row>
    <row r="431" spans="1:7" ht="15">
      <c r="A431" s="6">
        <v>1.1</v>
      </c>
      <c r="B431" s="18" t="s">
        <v>689</v>
      </c>
      <c r="C431" s="25" t="s">
        <v>690</v>
      </c>
      <c r="D431" s="28">
        <v>353904.76</v>
      </c>
      <c r="E431" s="28">
        <v>0</v>
      </c>
      <c r="F431" s="28">
        <v>0</v>
      </c>
      <c r="G431" s="28">
        <f t="shared" si="14"/>
        <v>353904.76</v>
      </c>
    </row>
    <row r="432" spans="1:7" ht="15">
      <c r="A432" s="6">
        <v>1.1</v>
      </c>
      <c r="B432" s="18" t="s">
        <v>691</v>
      </c>
      <c r="C432" s="25" t="s">
        <v>692</v>
      </c>
      <c r="D432" s="28">
        <v>0</v>
      </c>
      <c r="E432" s="28">
        <v>0</v>
      </c>
      <c r="F432" s="28">
        <v>0</v>
      </c>
      <c r="G432" s="28">
        <f t="shared" si="14"/>
        <v>0</v>
      </c>
    </row>
    <row r="433" spans="1:7" ht="15">
      <c r="A433" s="6">
        <v>1.1</v>
      </c>
      <c r="B433" s="18" t="s">
        <v>693</v>
      </c>
      <c r="C433" s="25" t="s">
        <v>694</v>
      </c>
      <c r="D433" s="28">
        <v>0</v>
      </c>
      <c r="E433" s="28">
        <v>0</v>
      </c>
      <c r="F433" s="28">
        <v>0</v>
      </c>
      <c r="G433" s="28">
        <f t="shared" si="14"/>
        <v>0</v>
      </c>
    </row>
    <row r="434" spans="1:7" ht="15">
      <c r="A434" s="6">
        <v>1.1</v>
      </c>
      <c r="B434" s="18" t="s">
        <v>695</v>
      </c>
      <c r="C434" s="25" t="s">
        <v>696</v>
      </c>
      <c r="D434" s="28">
        <v>1573717.75</v>
      </c>
      <c r="E434" s="28">
        <f>+ROUND(E435+E437+E438+E439+E440+E441+E442,2)</f>
        <v>1141956.42</v>
      </c>
      <c r="F434" s="28">
        <f>+ROUND(F435+F437+F438+F439+F440+F441+F442,2)</f>
        <v>0</v>
      </c>
      <c r="G434" s="28">
        <f t="shared" si="14"/>
        <v>2715674.17</v>
      </c>
    </row>
    <row r="435" spans="1:7" ht="15">
      <c r="A435" s="6">
        <v>1.1</v>
      </c>
      <c r="B435" s="18" t="s">
        <v>697</v>
      </c>
      <c r="C435" s="25" t="s">
        <v>698</v>
      </c>
      <c r="D435" s="28">
        <v>0</v>
      </c>
      <c r="E435" s="28">
        <f>+ROUND(E436,2)</f>
        <v>0</v>
      </c>
      <c r="F435" s="28">
        <f>+ROUND(F436,2)</f>
        <v>0</v>
      </c>
      <c r="G435" s="28">
        <f t="shared" si="14"/>
        <v>0</v>
      </c>
    </row>
    <row r="436" spans="1:7" ht="15">
      <c r="A436" s="6">
        <v>1.1</v>
      </c>
      <c r="B436" s="18" t="s">
        <v>699</v>
      </c>
      <c r="C436" s="25" t="s">
        <v>700</v>
      </c>
      <c r="D436" s="28">
        <v>0</v>
      </c>
      <c r="E436" s="28">
        <v>0</v>
      </c>
      <c r="F436" s="28">
        <v>0</v>
      </c>
      <c r="G436" s="28">
        <f t="shared" si="14"/>
        <v>0</v>
      </c>
    </row>
    <row r="437" spans="1:7" ht="15">
      <c r="A437" s="6">
        <v>1.1</v>
      </c>
      <c r="B437" s="18" t="s">
        <v>701</v>
      </c>
      <c r="C437" s="25" t="s">
        <v>702</v>
      </c>
      <c r="D437" s="28">
        <v>0</v>
      </c>
      <c r="E437" s="28">
        <v>1127343.6</v>
      </c>
      <c r="F437" s="28">
        <v>0</v>
      </c>
      <c r="G437" s="28">
        <f t="shared" si="14"/>
        <v>1127343.6</v>
      </c>
    </row>
    <row r="438" spans="1:7" ht="15">
      <c r="A438" s="6">
        <v>1.1</v>
      </c>
      <c r="B438" s="18" t="s">
        <v>703</v>
      </c>
      <c r="C438" s="25" t="s">
        <v>704</v>
      </c>
      <c r="D438" s="28">
        <v>1390517.75</v>
      </c>
      <c r="E438" s="28">
        <v>14612.82</v>
      </c>
      <c r="F438" s="28">
        <v>0</v>
      </c>
      <c r="G438" s="28">
        <f t="shared" si="14"/>
        <v>1405130.57</v>
      </c>
    </row>
    <row r="439" spans="1:7" ht="15">
      <c r="A439" s="6">
        <v>1.1</v>
      </c>
      <c r="B439" s="18" t="s">
        <v>705</v>
      </c>
      <c r="C439" s="25" t="s">
        <v>706</v>
      </c>
      <c r="D439" s="28">
        <v>0</v>
      </c>
      <c r="E439" s="28">
        <v>0</v>
      </c>
      <c r="F439" s="28">
        <v>0</v>
      </c>
      <c r="G439" s="28">
        <f t="shared" si="14"/>
        <v>0</v>
      </c>
    </row>
    <row r="440" spans="1:7" ht="30">
      <c r="A440" s="6">
        <v>1.1</v>
      </c>
      <c r="B440" s="18" t="s">
        <v>707</v>
      </c>
      <c r="C440" s="25" t="s">
        <v>708</v>
      </c>
      <c r="D440" s="28">
        <v>158200</v>
      </c>
      <c r="E440" s="28">
        <v>0</v>
      </c>
      <c r="F440" s="28">
        <v>0</v>
      </c>
      <c r="G440" s="28">
        <f t="shared" si="14"/>
        <v>158200</v>
      </c>
    </row>
    <row r="441" spans="1:7" ht="30">
      <c r="A441" s="6">
        <v>1.1</v>
      </c>
      <c r="B441" s="18" t="s">
        <v>709</v>
      </c>
      <c r="C441" s="25" t="s">
        <v>710</v>
      </c>
      <c r="D441" s="28">
        <v>25000</v>
      </c>
      <c r="E441" s="28">
        <v>0</v>
      </c>
      <c r="F441" s="28">
        <v>0</v>
      </c>
      <c r="G441" s="28">
        <f t="shared" si="14"/>
        <v>25000</v>
      </c>
    </row>
    <row r="442" spans="1:7" ht="15">
      <c r="A442" s="6">
        <v>1.1</v>
      </c>
      <c r="B442" s="18" t="s">
        <v>711</v>
      </c>
      <c r="C442" s="25" t="s">
        <v>712</v>
      </c>
      <c r="D442" s="28">
        <v>0</v>
      </c>
      <c r="E442" s="28">
        <v>0</v>
      </c>
      <c r="F442" s="28">
        <v>0</v>
      </c>
      <c r="G442" s="28">
        <f t="shared" si="14"/>
        <v>0</v>
      </c>
    </row>
    <row r="443" spans="1:7" ht="15">
      <c r="A443" s="6">
        <v>1.1</v>
      </c>
      <c r="B443" s="18" t="s">
        <v>713</v>
      </c>
      <c r="C443" s="25" t="s">
        <v>714</v>
      </c>
      <c r="D443" s="28">
        <v>0</v>
      </c>
      <c r="E443" s="28">
        <f>+E444+E445+E446</f>
        <v>150000</v>
      </c>
      <c r="F443" s="28">
        <f>+F444+F445+F446</f>
        <v>0</v>
      </c>
      <c r="G443" s="28">
        <f t="shared" si="14"/>
        <v>150000</v>
      </c>
    </row>
    <row r="444" spans="1:7" ht="15">
      <c r="A444" s="6">
        <v>1.1</v>
      </c>
      <c r="B444" s="18" t="s">
        <v>715</v>
      </c>
      <c r="C444" s="25" t="s">
        <v>716</v>
      </c>
      <c r="D444" s="28">
        <v>0</v>
      </c>
      <c r="E444" s="28">
        <v>0</v>
      </c>
      <c r="F444" s="28">
        <v>0</v>
      </c>
      <c r="G444" s="28">
        <f t="shared" si="14"/>
        <v>0</v>
      </c>
    </row>
    <row r="445" spans="1:7" ht="15">
      <c r="A445" s="6">
        <v>1.1</v>
      </c>
      <c r="B445" s="18" t="s">
        <v>717</v>
      </c>
      <c r="C445" s="25" t="s">
        <v>718</v>
      </c>
      <c r="D445" s="28">
        <v>0</v>
      </c>
      <c r="E445" s="28">
        <v>0</v>
      </c>
      <c r="F445" s="28">
        <v>0</v>
      </c>
      <c r="G445" s="28">
        <f t="shared" si="14"/>
        <v>0</v>
      </c>
    </row>
    <row r="446" spans="1:7" ht="15">
      <c r="A446" s="6">
        <v>1.1</v>
      </c>
      <c r="B446" s="36" t="s">
        <v>719</v>
      </c>
      <c r="C446" s="37" t="s">
        <v>720</v>
      </c>
      <c r="D446" s="38">
        <v>0</v>
      </c>
      <c r="E446" s="38">
        <v>150000</v>
      </c>
      <c r="F446" s="38">
        <v>0</v>
      </c>
      <c r="G446" s="38">
        <f t="shared" si="14"/>
        <v>150000</v>
      </c>
    </row>
    <row r="447" spans="1:7" ht="15">
      <c r="A447" s="6">
        <v>1.1</v>
      </c>
      <c r="B447" s="18" t="s">
        <v>721</v>
      </c>
      <c r="C447" s="26" t="s">
        <v>722</v>
      </c>
      <c r="D447" s="39">
        <v>8306792.79</v>
      </c>
      <c r="E447" s="39">
        <f>+ROUND(E448+E454+E460+E468+E471,2)</f>
        <v>1466901.12</v>
      </c>
      <c r="F447" s="39">
        <f>+ROUND(F448+F454+F460+F468+F471,2)</f>
        <v>0</v>
      </c>
      <c r="G447" s="39">
        <f aca="true" t="shared" si="15" ref="G447:G467">+ROUND(D447+E447-F447,2)</f>
        <v>9773693.91</v>
      </c>
    </row>
    <row r="448" spans="1:7" ht="15">
      <c r="A448" s="6">
        <v>1.1</v>
      </c>
      <c r="B448" s="18" t="s">
        <v>723</v>
      </c>
      <c r="C448" s="25" t="s">
        <v>47</v>
      </c>
      <c r="D448" s="28">
        <v>4369344.05</v>
      </c>
      <c r="E448" s="28">
        <f>+ROUND(E449+E450+E451+E452+E453,2)</f>
        <v>814294.02</v>
      </c>
      <c r="F448" s="28">
        <f>+ROUND(F449+F450+F451+F452+F453,2)</f>
        <v>0</v>
      </c>
      <c r="G448" s="28">
        <f t="shared" si="15"/>
        <v>5183638.07</v>
      </c>
    </row>
    <row r="449" spans="1:7" ht="15">
      <c r="A449" s="6">
        <v>1.1</v>
      </c>
      <c r="B449" s="18" t="s">
        <v>724</v>
      </c>
      <c r="C449" s="25" t="s">
        <v>49</v>
      </c>
      <c r="D449" s="28">
        <v>2156806.35</v>
      </c>
      <c r="E449" s="28">
        <v>536512</v>
      </c>
      <c r="F449" s="28">
        <v>0</v>
      </c>
      <c r="G449" s="28">
        <f t="shared" si="15"/>
        <v>2693318.35</v>
      </c>
    </row>
    <row r="450" spans="1:7" ht="15">
      <c r="A450" s="6">
        <v>1.1</v>
      </c>
      <c r="B450" s="18" t="s">
        <v>725</v>
      </c>
      <c r="C450" s="25" t="s">
        <v>51</v>
      </c>
      <c r="D450" s="28">
        <v>99500</v>
      </c>
      <c r="E450" s="28">
        <v>0</v>
      </c>
      <c r="F450" s="28">
        <v>0</v>
      </c>
      <c r="G450" s="28">
        <f t="shared" si="15"/>
        <v>99500</v>
      </c>
    </row>
    <row r="451" spans="1:7" ht="15">
      <c r="A451" s="6">
        <v>1.1</v>
      </c>
      <c r="B451" s="18" t="s">
        <v>726</v>
      </c>
      <c r="C451" s="25" t="s">
        <v>53</v>
      </c>
      <c r="D451" s="28">
        <v>0</v>
      </c>
      <c r="E451" s="28">
        <v>0</v>
      </c>
      <c r="F451" s="28">
        <v>0</v>
      </c>
      <c r="G451" s="28">
        <f t="shared" si="15"/>
        <v>0</v>
      </c>
    </row>
    <row r="452" spans="1:7" ht="15">
      <c r="A452" s="6">
        <v>1.1</v>
      </c>
      <c r="B452" s="18" t="s">
        <v>727</v>
      </c>
      <c r="C452" s="25" t="s">
        <v>55</v>
      </c>
      <c r="D452" s="28">
        <v>2104051.9</v>
      </c>
      <c r="E452" s="28">
        <v>272390.54</v>
      </c>
      <c r="F452" s="28">
        <v>0</v>
      </c>
      <c r="G452" s="28">
        <f t="shared" si="15"/>
        <v>2376442.44</v>
      </c>
    </row>
    <row r="453" spans="1:7" ht="15">
      <c r="A453" s="6">
        <v>1.1</v>
      </c>
      <c r="B453" s="18" t="s">
        <v>728</v>
      </c>
      <c r="C453" s="25" t="s">
        <v>57</v>
      </c>
      <c r="D453" s="28">
        <v>8985.8</v>
      </c>
      <c r="E453" s="28">
        <v>5391.4800000000005</v>
      </c>
      <c r="F453" s="28">
        <v>0</v>
      </c>
      <c r="G453" s="28">
        <f t="shared" si="15"/>
        <v>14377.28</v>
      </c>
    </row>
    <row r="454" spans="1:7" ht="15">
      <c r="A454" s="6">
        <v>1.1</v>
      </c>
      <c r="B454" s="18" t="s">
        <v>729</v>
      </c>
      <c r="C454" s="25" t="s">
        <v>730</v>
      </c>
      <c r="D454" s="28">
        <v>167878.27</v>
      </c>
      <c r="E454" s="28">
        <v>34830</v>
      </c>
      <c r="F454" s="28">
        <f>+ROUND(F455+F456+F457+F458+F459,2)</f>
        <v>0</v>
      </c>
      <c r="G454" s="28">
        <f t="shared" si="15"/>
        <v>202708.27</v>
      </c>
    </row>
    <row r="455" spans="1:7" ht="15">
      <c r="A455" s="6">
        <v>1.1</v>
      </c>
      <c r="B455" s="18" t="s">
        <v>731</v>
      </c>
      <c r="C455" s="25" t="s">
        <v>732</v>
      </c>
      <c r="D455" s="28">
        <v>0</v>
      </c>
      <c r="E455" s="28">
        <v>0</v>
      </c>
      <c r="F455" s="28">
        <v>0</v>
      </c>
      <c r="G455" s="28">
        <f t="shared" si="15"/>
        <v>0</v>
      </c>
    </row>
    <row r="456" spans="1:7" ht="15">
      <c r="A456" s="6">
        <v>1.1</v>
      </c>
      <c r="B456" s="18" t="s">
        <v>733</v>
      </c>
      <c r="C456" s="25" t="s">
        <v>61</v>
      </c>
      <c r="D456" s="28">
        <v>0</v>
      </c>
      <c r="E456" s="28">
        <v>0</v>
      </c>
      <c r="F456" s="28">
        <v>0</v>
      </c>
      <c r="G456" s="28">
        <f t="shared" si="15"/>
        <v>0</v>
      </c>
    </row>
    <row r="457" spans="1:7" ht="15">
      <c r="A457" s="6">
        <v>1.1</v>
      </c>
      <c r="B457" s="18" t="s">
        <v>734</v>
      </c>
      <c r="C457" s="25" t="s">
        <v>63</v>
      </c>
      <c r="D457" s="28">
        <v>167878.27</v>
      </c>
      <c r="E457" s="28">
        <v>34830</v>
      </c>
      <c r="F457" s="28">
        <v>0</v>
      </c>
      <c r="G457" s="28">
        <f t="shared" si="15"/>
        <v>202708.27</v>
      </c>
    </row>
    <row r="458" spans="1:7" ht="15">
      <c r="A458" s="6">
        <v>1.1</v>
      </c>
      <c r="B458" s="18" t="s">
        <v>735</v>
      </c>
      <c r="C458" s="25" t="s">
        <v>736</v>
      </c>
      <c r="D458" s="28">
        <v>0</v>
      </c>
      <c r="E458" s="28">
        <v>0</v>
      </c>
      <c r="F458" s="28">
        <v>0</v>
      </c>
      <c r="G458" s="28">
        <f t="shared" si="15"/>
        <v>0</v>
      </c>
    </row>
    <row r="459" spans="1:7" ht="15">
      <c r="A459" s="6">
        <v>1.1</v>
      </c>
      <c r="B459" s="18" t="s">
        <v>737</v>
      </c>
      <c r="C459" s="25" t="s">
        <v>738</v>
      </c>
      <c r="D459" s="28">
        <v>0</v>
      </c>
      <c r="E459" s="28">
        <v>0</v>
      </c>
      <c r="F459" s="28">
        <v>0</v>
      </c>
      <c r="G459" s="28">
        <f t="shared" si="15"/>
        <v>0</v>
      </c>
    </row>
    <row r="460" spans="1:7" ht="30">
      <c r="A460" s="6">
        <v>1.1</v>
      </c>
      <c r="B460" s="18" t="s">
        <v>739</v>
      </c>
      <c r="C460" s="25" t="s">
        <v>67</v>
      </c>
      <c r="D460" s="28">
        <v>276589.66</v>
      </c>
      <c r="E460" s="28">
        <v>66000</v>
      </c>
      <c r="F460" s="28">
        <f>+ROUND(F461+F462+F463+F464+F465+F466+F467,2)</f>
        <v>0</v>
      </c>
      <c r="G460" s="28">
        <f t="shared" si="15"/>
        <v>342589.66</v>
      </c>
    </row>
    <row r="461" spans="1:7" ht="15">
      <c r="A461" s="6">
        <v>1.1</v>
      </c>
      <c r="B461" s="18" t="s">
        <v>740</v>
      </c>
      <c r="C461" s="25" t="s">
        <v>69</v>
      </c>
      <c r="D461" s="28">
        <v>194000</v>
      </c>
      <c r="E461" s="28">
        <v>0</v>
      </c>
      <c r="F461" s="28">
        <v>0</v>
      </c>
      <c r="G461" s="28">
        <f t="shared" si="15"/>
        <v>194000</v>
      </c>
    </row>
    <row r="462" spans="1:7" ht="15">
      <c r="A462" s="6">
        <v>1.1</v>
      </c>
      <c r="B462" s="18" t="s">
        <v>741</v>
      </c>
      <c r="C462" s="25" t="s">
        <v>71</v>
      </c>
      <c r="D462" s="28">
        <v>0</v>
      </c>
      <c r="E462" s="28">
        <v>0</v>
      </c>
      <c r="F462" s="28">
        <v>0</v>
      </c>
      <c r="G462" s="28">
        <f t="shared" si="15"/>
        <v>0</v>
      </c>
    </row>
    <row r="463" spans="1:7" ht="15">
      <c r="A463" s="6">
        <v>1.1</v>
      </c>
      <c r="B463" s="18" t="s">
        <v>742</v>
      </c>
      <c r="C463" s="25" t="s">
        <v>73</v>
      </c>
      <c r="D463" s="28">
        <v>0</v>
      </c>
      <c r="E463" s="28">
        <v>0</v>
      </c>
      <c r="F463" s="28">
        <v>0</v>
      </c>
      <c r="G463" s="28">
        <f t="shared" si="15"/>
        <v>0</v>
      </c>
    </row>
    <row r="464" spans="1:7" ht="15">
      <c r="A464" s="6">
        <v>1.1</v>
      </c>
      <c r="B464" s="18" t="s">
        <v>743</v>
      </c>
      <c r="C464" s="25" t="s">
        <v>75</v>
      </c>
      <c r="D464" s="28">
        <v>17857.8</v>
      </c>
      <c r="E464" s="28">
        <v>66000</v>
      </c>
      <c r="F464" s="28">
        <v>0</v>
      </c>
      <c r="G464" s="28">
        <f t="shared" si="15"/>
        <v>83857.8</v>
      </c>
    </row>
    <row r="465" spans="1:7" ht="15">
      <c r="A465" s="6">
        <v>1.1</v>
      </c>
      <c r="B465" s="18" t="s">
        <v>744</v>
      </c>
      <c r="C465" s="25" t="s">
        <v>77</v>
      </c>
      <c r="D465" s="28">
        <v>0</v>
      </c>
      <c r="E465" s="28">
        <v>0</v>
      </c>
      <c r="F465" s="28">
        <v>0</v>
      </c>
      <c r="G465" s="28">
        <f t="shared" si="15"/>
        <v>0</v>
      </c>
    </row>
    <row r="466" spans="1:7" ht="15">
      <c r="A466" s="6">
        <v>1.1</v>
      </c>
      <c r="B466" s="18" t="s">
        <v>745</v>
      </c>
      <c r="C466" s="25" t="s">
        <v>79</v>
      </c>
      <c r="D466" s="28">
        <v>64731.86</v>
      </c>
      <c r="E466" s="28">
        <v>0</v>
      </c>
      <c r="F466" s="28">
        <v>0</v>
      </c>
      <c r="G466" s="28">
        <f t="shared" si="15"/>
        <v>64731.86</v>
      </c>
    </row>
    <row r="467" spans="1:7" ht="30">
      <c r="A467" s="6">
        <v>1.1</v>
      </c>
      <c r="B467" s="18" t="s">
        <v>746</v>
      </c>
      <c r="C467" s="25" t="s">
        <v>81</v>
      </c>
      <c r="D467" s="28">
        <v>0</v>
      </c>
      <c r="E467" s="28">
        <v>0</v>
      </c>
      <c r="F467" s="28">
        <v>0</v>
      </c>
      <c r="G467" s="28">
        <f t="shared" si="15"/>
        <v>0</v>
      </c>
    </row>
    <row r="468" spans="1:7" ht="15">
      <c r="A468" s="6">
        <v>1.1</v>
      </c>
      <c r="B468" s="18" t="s">
        <v>747</v>
      </c>
      <c r="C468" s="25" t="s">
        <v>83</v>
      </c>
      <c r="D468" s="28">
        <v>1460248.83</v>
      </c>
      <c r="E468" s="28">
        <v>4158</v>
      </c>
      <c r="F468" s="28">
        <f>+ROUND(F469+F470,2)</f>
        <v>0</v>
      </c>
      <c r="G468" s="28">
        <f>+ROUND(G469+G470,2)</f>
        <v>1464406.83</v>
      </c>
    </row>
    <row r="469" spans="1:7" ht="15">
      <c r="A469" s="6">
        <v>1.1</v>
      </c>
      <c r="B469" s="18" t="s">
        <v>748</v>
      </c>
      <c r="C469" s="25" t="s">
        <v>85</v>
      </c>
      <c r="D469" s="28">
        <v>992098</v>
      </c>
      <c r="E469" s="28">
        <v>0</v>
      </c>
      <c r="F469" s="28">
        <v>0</v>
      </c>
      <c r="G469" s="28">
        <f aca="true" t="shared" si="16" ref="G469:G479">+ROUND(D469+E469-F469,2)</f>
        <v>992098</v>
      </c>
    </row>
    <row r="470" spans="1:7" ht="15">
      <c r="A470" s="6">
        <v>1.1</v>
      </c>
      <c r="B470" s="18" t="s">
        <v>749</v>
      </c>
      <c r="C470" s="25" t="s">
        <v>750</v>
      </c>
      <c r="D470" s="28">
        <v>468150.83</v>
      </c>
      <c r="E470" s="28">
        <v>4158</v>
      </c>
      <c r="F470" s="28">
        <v>0</v>
      </c>
      <c r="G470" s="28">
        <f t="shared" si="16"/>
        <v>472308.83</v>
      </c>
    </row>
    <row r="471" spans="1:7" ht="15">
      <c r="A471" s="6">
        <v>1.1</v>
      </c>
      <c r="B471" s="18" t="s">
        <v>751</v>
      </c>
      <c r="C471" s="25" t="s">
        <v>91</v>
      </c>
      <c r="D471" s="28">
        <v>2032731.98</v>
      </c>
      <c r="E471" s="28">
        <v>547619.1</v>
      </c>
      <c r="F471" s="28">
        <f>+ROUND(F472+F473+F474+F475+F476+F477+F478+F479,2)</f>
        <v>0</v>
      </c>
      <c r="G471" s="28">
        <f t="shared" si="16"/>
        <v>2580351.08</v>
      </c>
    </row>
    <row r="472" spans="1:7" ht="15">
      <c r="A472" s="6">
        <v>1.1</v>
      </c>
      <c r="B472" s="18" t="s">
        <v>752</v>
      </c>
      <c r="C472" s="25" t="s">
        <v>93</v>
      </c>
      <c r="D472" s="28">
        <v>311589.19</v>
      </c>
      <c r="E472" s="28">
        <v>94250.49</v>
      </c>
      <c r="F472" s="28">
        <v>0</v>
      </c>
      <c r="G472" s="28">
        <f t="shared" si="16"/>
        <v>405839.68</v>
      </c>
    </row>
    <row r="473" spans="1:7" ht="15">
      <c r="A473" s="6">
        <v>1.1</v>
      </c>
      <c r="B473" s="18" t="s">
        <v>753</v>
      </c>
      <c r="C473" s="25" t="s">
        <v>754</v>
      </c>
      <c r="D473" s="28">
        <v>105465</v>
      </c>
      <c r="E473" s="28">
        <v>0</v>
      </c>
      <c r="F473" s="28">
        <v>0</v>
      </c>
      <c r="G473" s="28">
        <f t="shared" si="16"/>
        <v>105465</v>
      </c>
    </row>
    <row r="474" spans="1:7" ht="15">
      <c r="A474" s="6">
        <v>1.1</v>
      </c>
      <c r="B474" s="18" t="s">
        <v>755</v>
      </c>
      <c r="C474" s="25" t="s">
        <v>97</v>
      </c>
      <c r="D474" s="28">
        <v>1003910.63</v>
      </c>
      <c r="E474" s="28">
        <v>250214.34</v>
      </c>
      <c r="F474" s="28">
        <v>0</v>
      </c>
      <c r="G474" s="28">
        <f t="shared" si="16"/>
        <v>1254124.97</v>
      </c>
    </row>
    <row r="475" spans="1:7" ht="15">
      <c r="A475" s="6">
        <v>1.1</v>
      </c>
      <c r="B475" s="18" t="s">
        <v>756</v>
      </c>
      <c r="C475" s="25" t="s">
        <v>99</v>
      </c>
      <c r="D475" s="28">
        <v>17217</v>
      </c>
      <c r="E475" s="28">
        <v>42000</v>
      </c>
      <c r="F475" s="28">
        <v>0</v>
      </c>
      <c r="G475" s="28">
        <f t="shared" si="16"/>
        <v>59217</v>
      </c>
    </row>
    <row r="476" spans="1:7" ht="15">
      <c r="A476" s="6">
        <v>1.1</v>
      </c>
      <c r="B476" s="18" t="s">
        <v>757</v>
      </c>
      <c r="C476" s="25" t="s">
        <v>101</v>
      </c>
      <c r="D476" s="28">
        <v>316589.62</v>
      </c>
      <c r="E476" s="28">
        <v>110806.93</v>
      </c>
      <c r="F476" s="28">
        <v>0</v>
      </c>
      <c r="G476" s="28">
        <f t="shared" si="16"/>
        <v>427396.55</v>
      </c>
    </row>
    <row r="477" spans="1:7" ht="15">
      <c r="A477" s="6">
        <v>1.1</v>
      </c>
      <c r="B477" s="18" t="s">
        <v>758</v>
      </c>
      <c r="C477" s="25" t="s">
        <v>103</v>
      </c>
      <c r="D477" s="28">
        <v>232475</v>
      </c>
      <c r="E477" s="28">
        <v>0</v>
      </c>
      <c r="F477" s="28">
        <v>0</v>
      </c>
      <c r="G477" s="28">
        <f t="shared" si="16"/>
        <v>232475</v>
      </c>
    </row>
    <row r="478" spans="1:7" ht="15">
      <c r="A478" s="6">
        <v>1.1</v>
      </c>
      <c r="B478" s="18" t="s">
        <v>759</v>
      </c>
      <c r="C478" s="25" t="s">
        <v>105</v>
      </c>
      <c r="D478" s="28">
        <v>37548</v>
      </c>
      <c r="E478" s="28">
        <v>0</v>
      </c>
      <c r="F478" s="28">
        <v>0</v>
      </c>
      <c r="G478" s="28">
        <f t="shared" si="16"/>
        <v>37548</v>
      </c>
    </row>
    <row r="479" spans="1:7" ht="15">
      <c r="A479" s="6">
        <v>1.1</v>
      </c>
      <c r="B479" s="18" t="s">
        <v>760</v>
      </c>
      <c r="C479" s="25" t="s">
        <v>107</v>
      </c>
      <c r="D479" s="28">
        <v>7937.54</v>
      </c>
      <c r="E479" s="28">
        <v>50347.340000000004</v>
      </c>
      <c r="F479" s="28">
        <v>0</v>
      </c>
      <c r="G479" s="28">
        <f t="shared" si="16"/>
        <v>58284.88</v>
      </c>
    </row>
    <row r="480" spans="1:7" ht="15">
      <c r="A480" s="6">
        <v>1.1</v>
      </c>
      <c r="B480" s="10" t="s">
        <v>761</v>
      </c>
      <c r="C480" s="40" t="s">
        <v>762</v>
      </c>
      <c r="D480" s="39">
        <v>53080035.97</v>
      </c>
      <c r="E480" s="39">
        <f>+ROUND(E481,2)</f>
        <v>13335585.1</v>
      </c>
      <c r="F480" s="39">
        <f>+ROUND(F481,2)</f>
        <v>0</v>
      </c>
      <c r="G480" s="39">
        <f aca="true" t="shared" si="17" ref="G480:G525">+ROUND(D480+E480-F480,2)</f>
        <v>66415621.07</v>
      </c>
    </row>
    <row r="481" spans="1:7" ht="15">
      <c r="A481" s="6">
        <v>1.1</v>
      </c>
      <c r="B481" s="18" t="s">
        <v>763</v>
      </c>
      <c r="C481" s="25" t="s">
        <v>764</v>
      </c>
      <c r="D481" s="28">
        <v>53080035.97</v>
      </c>
      <c r="E481" s="28">
        <f>+ROUND(E482+E493,2)</f>
        <v>13335585.1</v>
      </c>
      <c r="F481" s="28">
        <f>+ROUND(F482+F493,2)</f>
        <v>0</v>
      </c>
      <c r="G481" s="28">
        <f t="shared" si="17"/>
        <v>66415621.07</v>
      </c>
    </row>
    <row r="482" spans="1:7" ht="15">
      <c r="A482" s="6">
        <v>1.1</v>
      </c>
      <c r="B482" s="18" t="s">
        <v>765</v>
      </c>
      <c r="C482" s="25" t="s">
        <v>766</v>
      </c>
      <c r="D482" s="28">
        <v>40616269.32</v>
      </c>
      <c r="E482" s="28">
        <f>+ROUND(E483+E484+E485+E486+E487+E488+E489+E490+E491,2)</f>
        <v>10053642.39</v>
      </c>
      <c r="F482" s="28">
        <f>+ROUND(F483+F484+F485+F486+F487+F488+F489+F490+F491,2)</f>
        <v>0</v>
      </c>
      <c r="G482" s="28">
        <f t="shared" si="17"/>
        <v>50669911.71</v>
      </c>
    </row>
    <row r="483" spans="1:7" ht="15">
      <c r="A483" s="6">
        <v>1.1</v>
      </c>
      <c r="B483" s="18" t="s">
        <v>767</v>
      </c>
      <c r="C483" s="25" t="s">
        <v>768</v>
      </c>
      <c r="D483" s="28">
        <v>8215683.68</v>
      </c>
      <c r="E483" s="28">
        <v>2053920.92</v>
      </c>
      <c r="F483" s="28">
        <v>0</v>
      </c>
      <c r="G483" s="28">
        <f t="shared" si="17"/>
        <v>10269604.6</v>
      </c>
    </row>
    <row r="484" spans="1:7" ht="15">
      <c r="A484" s="6">
        <v>1.1</v>
      </c>
      <c r="B484" s="18" t="s">
        <v>769</v>
      </c>
      <c r="C484" s="25" t="s">
        <v>770</v>
      </c>
      <c r="D484" s="28">
        <v>0</v>
      </c>
      <c r="E484" s="28">
        <v>0</v>
      </c>
      <c r="F484" s="28">
        <v>0</v>
      </c>
      <c r="G484" s="28">
        <f t="shared" si="17"/>
        <v>0</v>
      </c>
    </row>
    <row r="485" spans="1:7" ht="15">
      <c r="A485" s="6">
        <v>1.1</v>
      </c>
      <c r="B485" s="18" t="s">
        <v>771</v>
      </c>
      <c r="C485" s="25" t="s">
        <v>772</v>
      </c>
      <c r="D485" s="28">
        <v>0</v>
      </c>
      <c r="E485" s="28">
        <v>0</v>
      </c>
      <c r="F485" s="28">
        <v>0</v>
      </c>
      <c r="G485" s="28">
        <f t="shared" si="17"/>
        <v>0</v>
      </c>
    </row>
    <row r="486" spans="1:7" ht="15">
      <c r="A486" s="6">
        <v>1.1</v>
      </c>
      <c r="B486" s="18" t="s">
        <v>773</v>
      </c>
      <c r="C486" s="25" t="s">
        <v>774</v>
      </c>
      <c r="D486" s="28">
        <v>0</v>
      </c>
      <c r="E486" s="28">
        <v>0</v>
      </c>
      <c r="F486" s="28">
        <v>0</v>
      </c>
      <c r="G486" s="28">
        <f t="shared" si="17"/>
        <v>0</v>
      </c>
    </row>
    <row r="487" spans="1:7" ht="15">
      <c r="A487" s="6">
        <v>1.1</v>
      </c>
      <c r="B487" s="18" t="s">
        <v>775</v>
      </c>
      <c r="C487" s="25" t="s">
        <v>776</v>
      </c>
      <c r="D487" s="28">
        <v>32400585.64</v>
      </c>
      <c r="E487" s="28">
        <v>7999721.467178573</v>
      </c>
      <c r="F487" s="28">
        <v>0</v>
      </c>
      <c r="G487" s="28">
        <f t="shared" si="17"/>
        <v>40400307.11</v>
      </c>
    </row>
    <row r="488" spans="1:7" ht="15">
      <c r="A488" s="6">
        <v>1.1</v>
      </c>
      <c r="B488" s="18" t="s">
        <v>777</v>
      </c>
      <c r="C488" s="25" t="s">
        <v>778</v>
      </c>
      <c r="D488" s="28">
        <v>0</v>
      </c>
      <c r="E488" s="28">
        <v>0</v>
      </c>
      <c r="F488" s="28">
        <v>0</v>
      </c>
      <c r="G488" s="28">
        <f t="shared" si="17"/>
        <v>0</v>
      </c>
    </row>
    <row r="489" spans="1:7" ht="30">
      <c r="A489" s="6">
        <v>1.1</v>
      </c>
      <c r="B489" s="18" t="s">
        <v>779</v>
      </c>
      <c r="C489" s="25" t="s">
        <v>780</v>
      </c>
      <c r="D489" s="28">
        <v>0</v>
      </c>
      <c r="E489" s="28">
        <v>0</v>
      </c>
      <c r="F489" s="28">
        <v>0</v>
      </c>
      <c r="G489" s="28">
        <f t="shared" si="17"/>
        <v>0</v>
      </c>
    </row>
    <row r="490" spans="1:7" ht="30">
      <c r="A490" s="6">
        <v>1.1</v>
      </c>
      <c r="B490" s="18" t="s">
        <v>781</v>
      </c>
      <c r="C490" s="25" t="s">
        <v>782</v>
      </c>
      <c r="D490" s="28">
        <v>0</v>
      </c>
      <c r="E490" s="28">
        <v>0</v>
      </c>
      <c r="F490" s="28">
        <v>0</v>
      </c>
      <c r="G490" s="28">
        <f t="shared" si="17"/>
        <v>0</v>
      </c>
    </row>
    <row r="491" spans="1:7" ht="30">
      <c r="A491" s="6">
        <v>1.1</v>
      </c>
      <c r="B491" s="18" t="s">
        <v>783</v>
      </c>
      <c r="C491" s="25" t="s">
        <v>784</v>
      </c>
      <c r="D491" s="28">
        <v>0</v>
      </c>
      <c r="E491" s="28">
        <v>0</v>
      </c>
      <c r="F491" s="28">
        <v>0</v>
      </c>
      <c r="G491" s="28">
        <f t="shared" si="17"/>
        <v>0</v>
      </c>
    </row>
    <row r="492" spans="1:7" ht="15">
      <c r="A492" s="6">
        <v>1.1</v>
      </c>
      <c r="B492" s="18" t="s">
        <v>785</v>
      </c>
      <c r="C492" s="25" t="s">
        <v>786</v>
      </c>
      <c r="D492" s="28">
        <v>0</v>
      </c>
      <c r="E492" s="28">
        <v>0</v>
      </c>
      <c r="F492" s="28">
        <v>0</v>
      </c>
      <c r="G492" s="28">
        <f t="shared" si="17"/>
        <v>0</v>
      </c>
    </row>
    <row r="493" spans="1:7" ht="15">
      <c r="A493" s="6">
        <v>1.1</v>
      </c>
      <c r="B493" s="18" t="s">
        <v>787</v>
      </c>
      <c r="C493" s="25" t="s">
        <v>788</v>
      </c>
      <c r="D493" s="28">
        <v>12463766.65</v>
      </c>
      <c r="E493" s="28">
        <f>+ROUND(E496,2)</f>
        <v>3281942.71</v>
      </c>
      <c r="F493" s="28">
        <f>+ROUND(F496,2)</f>
        <v>0</v>
      </c>
      <c r="G493" s="28">
        <f t="shared" si="17"/>
        <v>15745709.36</v>
      </c>
    </row>
    <row r="494" spans="1:7" ht="15">
      <c r="A494" s="6">
        <v>1.1</v>
      </c>
      <c r="B494" s="18" t="s">
        <v>789</v>
      </c>
      <c r="C494" s="25" t="s">
        <v>790</v>
      </c>
      <c r="D494" s="28">
        <v>0</v>
      </c>
      <c r="E494" s="28">
        <v>0</v>
      </c>
      <c r="F494" s="28">
        <v>0</v>
      </c>
      <c r="G494" s="28">
        <f t="shared" si="17"/>
        <v>0</v>
      </c>
    </row>
    <row r="495" spans="1:7" ht="15">
      <c r="A495" s="6">
        <v>1.1</v>
      </c>
      <c r="B495" s="18" t="s">
        <v>791</v>
      </c>
      <c r="C495" s="25" t="s">
        <v>792</v>
      </c>
      <c r="D495" s="28">
        <v>0</v>
      </c>
      <c r="E495" s="28">
        <v>0</v>
      </c>
      <c r="F495" s="28">
        <v>0</v>
      </c>
      <c r="G495" s="28">
        <f t="shared" si="17"/>
        <v>0</v>
      </c>
    </row>
    <row r="496" spans="1:7" ht="15">
      <c r="A496" s="6">
        <v>1.1</v>
      </c>
      <c r="B496" s="18" t="s">
        <v>793</v>
      </c>
      <c r="C496" s="25" t="s">
        <v>794</v>
      </c>
      <c r="D496" s="28">
        <v>12463766.65</v>
      </c>
      <c r="E496" s="28">
        <v>3281942.711666667</v>
      </c>
      <c r="F496" s="28">
        <v>0</v>
      </c>
      <c r="G496" s="28">
        <f t="shared" si="17"/>
        <v>15745709.36</v>
      </c>
    </row>
    <row r="497" spans="1:7" ht="15">
      <c r="A497" s="6">
        <v>1.1</v>
      </c>
      <c r="B497" s="18" t="s">
        <v>795</v>
      </c>
      <c r="C497" s="25" t="s">
        <v>796</v>
      </c>
      <c r="D497" s="28">
        <v>0</v>
      </c>
      <c r="E497" s="28">
        <v>0</v>
      </c>
      <c r="F497" s="28">
        <v>0</v>
      </c>
      <c r="G497" s="28">
        <f t="shared" si="17"/>
        <v>0</v>
      </c>
    </row>
    <row r="498" spans="1:7" ht="15">
      <c r="A498" s="6">
        <v>1.1</v>
      </c>
      <c r="B498" s="18" t="s">
        <v>797</v>
      </c>
      <c r="C498" s="25" t="s">
        <v>798</v>
      </c>
      <c r="D498" s="28">
        <v>0</v>
      </c>
      <c r="E498" s="28">
        <f>+E499+E500+E501+E502</f>
        <v>0</v>
      </c>
      <c r="F498" s="28">
        <v>0</v>
      </c>
      <c r="G498" s="28">
        <f t="shared" si="17"/>
        <v>0</v>
      </c>
    </row>
    <row r="499" spans="1:7" ht="15">
      <c r="A499" s="6">
        <v>1.1</v>
      </c>
      <c r="B499" s="18" t="s">
        <v>799</v>
      </c>
      <c r="C499" s="25" t="s">
        <v>790</v>
      </c>
      <c r="D499" s="28">
        <v>0</v>
      </c>
      <c r="E499" s="28">
        <v>0</v>
      </c>
      <c r="F499" s="28">
        <v>0</v>
      </c>
      <c r="G499" s="28">
        <f t="shared" si="17"/>
        <v>0</v>
      </c>
    </row>
    <row r="500" spans="1:7" ht="15">
      <c r="A500" s="6">
        <v>1.1</v>
      </c>
      <c r="B500" s="18" t="s">
        <v>800</v>
      </c>
      <c r="C500" s="25" t="s">
        <v>792</v>
      </c>
      <c r="D500" s="28">
        <v>0</v>
      </c>
      <c r="E500" s="28">
        <v>0</v>
      </c>
      <c r="F500" s="28">
        <v>0</v>
      </c>
      <c r="G500" s="28">
        <f t="shared" si="17"/>
        <v>0</v>
      </c>
    </row>
    <row r="501" spans="1:7" ht="15">
      <c r="A501" s="6">
        <v>1.1</v>
      </c>
      <c r="B501" s="18" t="s">
        <v>801</v>
      </c>
      <c r="C501" s="25" t="s">
        <v>794</v>
      </c>
      <c r="D501" s="28">
        <v>0</v>
      </c>
      <c r="E501" s="28">
        <v>0</v>
      </c>
      <c r="F501" s="28">
        <v>0</v>
      </c>
      <c r="G501" s="28">
        <f t="shared" si="17"/>
        <v>0</v>
      </c>
    </row>
    <row r="502" spans="1:7" ht="15">
      <c r="A502" s="6">
        <v>1.1</v>
      </c>
      <c r="B502" s="18" t="s">
        <v>802</v>
      </c>
      <c r="C502" s="25" t="s">
        <v>796</v>
      </c>
      <c r="D502" s="28">
        <v>0</v>
      </c>
      <c r="E502" s="28">
        <v>0</v>
      </c>
      <c r="F502" s="28">
        <v>0</v>
      </c>
      <c r="G502" s="28">
        <f t="shared" si="17"/>
        <v>0</v>
      </c>
    </row>
    <row r="503" spans="1:7" ht="15">
      <c r="A503" s="6">
        <v>1.1</v>
      </c>
      <c r="B503" s="10" t="s">
        <v>803</v>
      </c>
      <c r="C503" s="11" t="s">
        <v>445</v>
      </c>
      <c r="D503" s="22">
        <v>32359481.59</v>
      </c>
      <c r="E503" s="22">
        <f>+ROUND(E504+E536,2)</f>
        <v>13626772.08</v>
      </c>
      <c r="F503" s="22">
        <f>+ROUND(F504+F536,2)</f>
        <v>0</v>
      </c>
      <c r="G503" s="22">
        <f>+ROUND(G504+G536,2)</f>
        <v>45986253.67</v>
      </c>
    </row>
    <row r="504" spans="1:7" ht="15">
      <c r="A504" s="6">
        <v>1.1</v>
      </c>
      <c r="B504" s="10" t="s">
        <v>804</v>
      </c>
      <c r="C504" s="11" t="s">
        <v>447</v>
      </c>
      <c r="D504" s="22">
        <v>32359481.59</v>
      </c>
      <c r="E504" s="22">
        <f>+ROUND(E505+E516+E527,2)</f>
        <v>13626772.08</v>
      </c>
      <c r="F504" s="22">
        <f>+ROUND(F505+F516+F527,2)</f>
        <v>0</v>
      </c>
      <c r="G504" s="22">
        <f>+ROUND(G505+G516+G527,2)</f>
        <v>45986253.67</v>
      </c>
    </row>
    <row r="505" spans="1:7" ht="15">
      <c r="A505" s="6">
        <v>1.1</v>
      </c>
      <c r="B505" s="13" t="s">
        <v>805</v>
      </c>
      <c r="C505" s="23" t="s">
        <v>806</v>
      </c>
      <c r="D505" s="33">
        <v>9928315.25</v>
      </c>
      <c r="E505" s="33">
        <f>+ROUND(E506,2)</f>
        <v>3564228.7</v>
      </c>
      <c r="F505" s="33">
        <f>+ROUND(F506,2)</f>
        <v>0</v>
      </c>
      <c r="G505" s="33">
        <f t="shared" si="17"/>
        <v>13492543.95</v>
      </c>
    </row>
    <row r="506" spans="1:7" ht="15">
      <c r="A506" s="6">
        <v>1.1</v>
      </c>
      <c r="B506" s="13" t="s">
        <v>807</v>
      </c>
      <c r="C506" s="14" t="s">
        <v>808</v>
      </c>
      <c r="D506" s="34">
        <v>9928315.25</v>
      </c>
      <c r="E506" s="34">
        <f>+ROUND(E507+E513+E514,2)</f>
        <v>3564228.7</v>
      </c>
      <c r="F506" s="34">
        <f>+ROUND(F507+F513+F514,2)</f>
        <v>0</v>
      </c>
      <c r="G506" s="34">
        <f t="shared" si="17"/>
        <v>13492543.95</v>
      </c>
    </row>
    <row r="507" spans="1:7" ht="15">
      <c r="A507" s="6">
        <v>1.1</v>
      </c>
      <c r="B507" s="18" t="s">
        <v>809</v>
      </c>
      <c r="C507" s="23" t="s">
        <v>810</v>
      </c>
      <c r="D507" s="28">
        <v>5780407.25</v>
      </c>
      <c r="E507" s="28">
        <f>+ROUND(E508+E509+E510+E511+E512,2)</f>
        <v>2935958.7</v>
      </c>
      <c r="F507" s="28">
        <f>+ROUND(F508+F509+F510+F511+F512,2)</f>
        <v>0</v>
      </c>
      <c r="G507" s="28">
        <f t="shared" si="17"/>
        <v>8716365.95</v>
      </c>
    </row>
    <row r="508" spans="1:7" ht="15">
      <c r="A508" s="6">
        <v>1.1</v>
      </c>
      <c r="B508" s="16" t="s">
        <v>811</v>
      </c>
      <c r="C508" s="17" t="s">
        <v>812</v>
      </c>
      <c r="D508" s="28">
        <v>0</v>
      </c>
      <c r="E508" s="28">
        <v>0</v>
      </c>
      <c r="F508" s="28">
        <v>0</v>
      </c>
      <c r="G508" s="28">
        <f t="shared" si="17"/>
        <v>0</v>
      </c>
    </row>
    <row r="509" spans="1:7" ht="15">
      <c r="A509" s="6">
        <v>1.1</v>
      </c>
      <c r="B509" s="16" t="s">
        <v>813</v>
      </c>
      <c r="C509" s="17" t="s">
        <v>814</v>
      </c>
      <c r="D509" s="28">
        <v>0</v>
      </c>
      <c r="E509" s="28">
        <v>0</v>
      </c>
      <c r="F509" s="28">
        <v>0</v>
      </c>
      <c r="G509" s="28">
        <f t="shared" si="17"/>
        <v>0</v>
      </c>
    </row>
    <row r="510" spans="1:7" ht="15">
      <c r="A510" s="6">
        <v>1.1</v>
      </c>
      <c r="B510" s="16" t="s">
        <v>815</v>
      </c>
      <c r="C510" s="17" t="s">
        <v>816</v>
      </c>
      <c r="D510" s="28">
        <v>0</v>
      </c>
      <c r="E510" s="28">
        <v>0</v>
      </c>
      <c r="F510" s="28">
        <v>0</v>
      </c>
      <c r="G510" s="28">
        <f t="shared" si="17"/>
        <v>0</v>
      </c>
    </row>
    <row r="511" spans="1:7" ht="25.5">
      <c r="A511" s="6">
        <v>1.1</v>
      </c>
      <c r="B511" s="16" t="s">
        <v>817</v>
      </c>
      <c r="C511" s="17" t="s">
        <v>818</v>
      </c>
      <c r="D511" s="28">
        <v>0</v>
      </c>
      <c r="E511" s="28">
        <v>0</v>
      </c>
      <c r="F511" s="28">
        <v>0</v>
      </c>
      <c r="G511" s="28">
        <f t="shared" si="17"/>
        <v>0</v>
      </c>
    </row>
    <row r="512" spans="1:7" ht="15">
      <c r="A512" s="6">
        <v>1.1</v>
      </c>
      <c r="B512" s="16" t="s">
        <v>819</v>
      </c>
      <c r="C512" s="17" t="s">
        <v>820</v>
      </c>
      <c r="D512" s="28">
        <v>5780407.25</v>
      </c>
      <c r="E512" s="28">
        <v>2935958.7</v>
      </c>
      <c r="F512" s="28">
        <v>0</v>
      </c>
      <c r="G512" s="28">
        <f t="shared" si="17"/>
        <v>8716365.95</v>
      </c>
    </row>
    <row r="513" spans="1:7" ht="15">
      <c r="A513" s="6">
        <v>1.1</v>
      </c>
      <c r="B513" s="18" t="s">
        <v>821</v>
      </c>
      <c r="C513" s="23" t="s">
        <v>822</v>
      </c>
      <c r="D513" s="28">
        <v>0</v>
      </c>
      <c r="E513" s="28">
        <v>0</v>
      </c>
      <c r="F513" s="28">
        <v>0</v>
      </c>
      <c r="G513" s="28">
        <f t="shared" si="17"/>
        <v>0</v>
      </c>
    </row>
    <row r="514" spans="1:7" ht="15">
      <c r="A514" s="6">
        <v>1.1</v>
      </c>
      <c r="B514" s="18" t="s">
        <v>823</v>
      </c>
      <c r="C514" s="23" t="s">
        <v>824</v>
      </c>
      <c r="D514" s="28">
        <v>4147908</v>
      </c>
      <c r="E514" s="28">
        <v>628270</v>
      </c>
      <c r="F514" s="28">
        <v>0</v>
      </c>
      <c r="G514" s="28">
        <f t="shared" si="17"/>
        <v>4776178</v>
      </c>
    </row>
    <row r="515" spans="1:7" ht="15">
      <c r="A515" s="6">
        <v>1.1</v>
      </c>
      <c r="B515" s="18" t="s">
        <v>825</v>
      </c>
      <c r="C515" s="23" t="s">
        <v>826</v>
      </c>
      <c r="D515" s="28">
        <v>0</v>
      </c>
      <c r="E515" s="28">
        <v>0</v>
      </c>
      <c r="F515" s="28">
        <v>0</v>
      </c>
      <c r="G515" s="28">
        <f t="shared" si="17"/>
        <v>0</v>
      </c>
    </row>
    <row r="516" spans="1:7" ht="15">
      <c r="A516" s="6">
        <v>1.1</v>
      </c>
      <c r="B516" s="18" t="s">
        <v>827</v>
      </c>
      <c r="C516" s="23" t="s">
        <v>828</v>
      </c>
      <c r="D516" s="28">
        <v>22431166.34</v>
      </c>
      <c r="E516" s="28">
        <f>+ROUND(E517+E521,2)</f>
        <v>10062543.38</v>
      </c>
      <c r="F516" s="28">
        <f>+ROUND(F517+F521,2)</f>
        <v>0</v>
      </c>
      <c r="G516" s="28">
        <f t="shared" si="17"/>
        <v>32493709.72</v>
      </c>
    </row>
    <row r="517" spans="1:7" ht="15">
      <c r="A517" s="6">
        <v>1.1</v>
      </c>
      <c r="B517" s="18" t="s">
        <v>829</v>
      </c>
      <c r="C517" s="23" t="s">
        <v>830</v>
      </c>
      <c r="D517" s="28">
        <v>0</v>
      </c>
      <c r="E517" s="28">
        <v>0</v>
      </c>
      <c r="F517" s="28">
        <v>0</v>
      </c>
      <c r="G517" s="28">
        <f t="shared" si="17"/>
        <v>0</v>
      </c>
    </row>
    <row r="518" spans="1:7" ht="15">
      <c r="A518" s="6">
        <v>1.1</v>
      </c>
      <c r="B518" s="18" t="s">
        <v>831</v>
      </c>
      <c r="C518" s="23" t="s">
        <v>832</v>
      </c>
      <c r="D518" s="28">
        <v>0</v>
      </c>
      <c r="E518" s="28">
        <v>0</v>
      </c>
      <c r="F518" s="28">
        <v>0</v>
      </c>
      <c r="G518" s="28">
        <f t="shared" si="17"/>
        <v>0</v>
      </c>
    </row>
    <row r="519" spans="1:7" ht="15">
      <c r="A519" s="6">
        <v>1.1</v>
      </c>
      <c r="B519" s="18" t="s">
        <v>833</v>
      </c>
      <c r="C519" s="23" t="s">
        <v>834</v>
      </c>
      <c r="D519" s="28">
        <v>0</v>
      </c>
      <c r="E519" s="28">
        <v>0</v>
      </c>
      <c r="F519" s="28">
        <v>0</v>
      </c>
      <c r="G519" s="28">
        <f t="shared" si="17"/>
        <v>0</v>
      </c>
    </row>
    <row r="520" spans="1:7" ht="15">
      <c r="A520" s="6">
        <v>1.1</v>
      </c>
      <c r="B520" s="18" t="s">
        <v>835</v>
      </c>
      <c r="C520" s="23" t="s">
        <v>836</v>
      </c>
      <c r="D520" s="28">
        <v>0</v>
      </c>
      <c r="E520" s="28">
        <v>0</v>
      </c>
      <c r="F520" s="28">
        <v>0</v>
      </c>
      <c r="G520" s="28">
        <f t="shared" si="17"/>
        <v>0</v>
      </c>
    </row>
    <row r="521" spans="1:7" ht="25.5">
      <c r="A521" s="6">
        <v>1.1</v>
      </c>
      <c r="B521" s="13" t="s">
        <v>837</v>
      </c>
      <c r="C521" s="14" t="s">
        <v>838</v>
      </c>
      <c r="D521" s="34">
        <v>22431166.34</v>
      </c>
      <c r="E521" s="34">
        <f>+ROUND(E522,2)</f>
        <v>10062543.38</v>
      </c>
      <c r="F521" s="34">
        <f>+ROUND(F522,2)</f>
        <v>0</v>
      </c>
      <c r="G521" s="34">
        <f t="shared" si="17"/>
        <v>32493709.72</v>
      </c>
    </row>
    <row r="522" spans="1:7" ht="25.5">
      <c r="A522" s="6">
        <v>1.1</v>
      </c>
      <c r="B522" s="18" t="s">
        <v>839</v>
      </c>
      <c r="C522" s="41" t="s">
        <v>840</v>
      </c>
      <c r="D522" s="28">
        <v>22431166.34</v>
      </c>
      <c r="E522" s="28">
        <f>+ROUND(E523,2)</f>
        <v>10062543.38</v>
      </c>
      <c r="F522" s="28">
        <f>+ROUND(F523,2)</f>
        <v>0</v>
      </c>
      <c r="G522" s="28">
        <f t="shared" si="17"/>
        <v>32493709.72</v>
      </c>
    </row>
    <row r="523" spans="1:7" ht="25.5">
      <c r="A523" s="6">
        <v>1.1</v>
      </c>
      <c r="B523" s="18" t="s">
        <v>841</v>
      </c>
      <c r="C523" s="41" t="s">
        <v>840</v>
      </c>
      <c r="D523" s="28">
        <v>22431166.34</v>
      </c>
      <c r="E523" s="28">
        <f>+ROUND(E524+E525+E526,2)</f>
        <v>10062543.38</v>
      </c>
      <c r="F523" s="28">
        <f>+ROUND(F524+F525+F526,2)</f>
        <v>0</v>
      </c>
      <c r="G523" s="28">
        <f t="shared" si="17"/>
        <v>32493709.72</v>
      </c>
    </row>
    <row r="524" spans="1:7" ht="15">
      <c r="A524" s="6">
        <v>1.1</v>
      </c>
      <c r="B524" s="18" t="s">
        <v>842</v>
      </c>
      <c r="C524" s="41" t="s">
        <v>843</v>
      </c>
      <c r="D524" s="28">
        <v>17867786.18</v>
      </c>
      <c r="E524" s="28">
        <v>8921698.34</v>
      </c>
      <c r="F524" s="28">
        <v>0</v>
      </c>
      <c r="G524" s="28">
        <f t="shared" si="17"/>
        <v>26789484.52</v>
      </c>
    </row>
    <row r="525" spans="1:7" ht="15">
      <c r="A525" s="6">
        <v>1.1</v>
      </c>
      <c r="B525" s="18" t="s">
        <v>844</v>
      </c>
      <c r="C525" s="14" t="s">
        <v>845</v>
      </c>
      <c r="D525" s="28">
        <v>0</v>
      </c>
      <c r="E525" s="28">
        <v>0</v>
      </c>
      <c r="F525" s="28">
        <v>0</v>
      </c>
      <c r="G525" s="28">
        <f t="shared" si="17"/>
        <v>0</v>
      </c>
    </row>
    <row r="526" spans="1:7" ht="15">
      <c r="A526" s="6">
        <v>1.1</v>
      </c>
      <c r="B526" s="18" t="s">
        <v>846</v>
      </c>
      <c r="C526" s="14" t="s">
        <v>847</v>
      </c>
      <c r="D526" s="28">
        <v>4563380.16</v>
      </c>
      <c r="E526" s="28">
        <v>1140845.04</v>
      </c>
      <c r="F526" s="28">
        <v>0</v>
      </c>
      <c r="G526" s="28">
        <f aca="true" t="shared" si="18" ref="G526:G535">+ROUND(D526+E526-F526,2)</f>
        <v>5704225.2</v>
      </c>
    </row>
    <row r="527" spans="1:7" ht="15">
      <c r="A527" s="6">
        <v>1.1</v>
      </c>
      <c r="B527" s="18" t="s">
        <v>848</v>
      </c>
      <c r="C527" s="14" t="s">
        <v>849</v>
      </c>
      <c r="D527" s="28">
        <v>0</v>
      </c>
      <c r="E527" s="28">
        <f>+ROUND(E528+E532,2)</f>
        <v>0</v>
      </c>
      <c r="F527" s="28">
        <f>+ROUND(F528+F532,2)</f>
        <v>0</v>
      </c>
      <c r="G527" s="28">
        <f t="shared" si="18"/>
        <v>0</v>
      </c>
    </row>
    <row r="528" spans="1:7" ht="15">
      <c r="A528" s="6">
        <v>1.1</v>
      </c>
      <c r="B528" s="18" t="s">
        <v>850</v>
      </c>
      <c r="C528" s="14" t="s">
        <v>851</v>
      </c>
      <c r="D528" s="28">
        <v>0</v>
      </c>
      <c r="E528" s="28">
        <f>+ROUND(E529+E530+E531,2)</f>
        <v>0</v>
      </c>
      <c r="F528" s="28">
        <v>0</v>
      </c>
      <c r="G528" s="28">
        <f t="shared" si="18"/>
        <v>0</v>
      </c>
    </row>
    <row r="529" spans="1:7" ht="15">
      <c r="A529" s="6">
        <v>1.1</v>
      </c>
      <c r="B529" s="18" t="s">
        <v>852</v>
      </c>
      <c r="C529" s="14" t="s">
        <v>853</v>
      </c>
      <c r="D529" s="28">
        <v>0</v>
      </c>
      <c r="E529" s="28">
        <v>0</v>
      </c>
      <c r="F529" s="28">
        <v>0</v>
      </c>
      <c r="G529" s="28">
        <f t="shared" si="18"/>
        <v>0</v>
      </c>
    </row>
    <row r="530" spans="1:7" ht="15">
      <c r="A530" s="6">
        <v>1.1</v>
      </c>
      <c r="B530" s="18" t="s">
        <v>854</v>
      </c>
      <c r="C530" s="14" t="s">
        <v>855</v>
      </c>
      <c r="D530" s="28">
        <v>0</v>
      </c>
      <c r="E530" s="28">
        <v>0</v>
      </c>
      <c r="F530" s="28">
        <v>0</v>
      </c>
      <c r="G530" s="28">
        <f t="shared" si="18"/>
        <v>0</v>
      </c>
    </row>
    <row r="531" spans="1:7" ht="15">
      <c r="A531" s="6">
        <v>1.1</v>
      </c>
      <c r="B531" s="18" t="s">
        <v>856</v>
      </c>
      <c r="C531" s="14" t="s">
        <v>857</v>
      </c>
      <c r="D531" s="28">
        <v>0</v>
      </c>
      <c r="E531" s="28">
        <v>0</v>
      </c>
      <c r="F531" s="28">
        <v>0</v>
      </c>
      <c r="G531" s="28">
        <f t="shared" si="18"/>
        <v>0</v>
      </c>
    </row>
    <row r="532" spans="1:7" ht="15">
      <c r="A532" s="6">
        <v>1.1</v>
      </c>
      <c r="B532" s="18" t="s">
        <v>858</v>
      </c>
      <c r="C532" s="14" t="s">
        <v>859</v>
      </c>
      <c r="D532" s="28">
        <v>0</v>
      </c>
      <c r="E532" s="28">
        <f aca="true" t="shared" si="19" ref="E532:F534">+ROUND(E533,2)</f>
        <v>0</v>
      </c>
      <c r="F532" s="28">
        <f t="shared" si="19"/>
        <v>0</v>
      </c>
      <c r="G532" s="28">
        <f t="shared" si="18"/>
        <v>0</v>
      </c>
    </row>
    <row r="533" spans="1:7" ht="15">
      <c r="A533" s="6">
        <v>1.1</v>
      </c>
      <c r="B533" s="18" t="s">
        <v>860</v>
      </c>
      <c r="C533" s="14" t="s">
        <v>861</v>
      </c>
      <c r="D533" s="28">
        <v>0</v>
      </c>
      <c r="E533" s="28">
        <f t="shared" si="19"/>
        <v>0</v>
      </c>
      <c r="F533" s="28">
        <f t="shared" si="19"/>
        <v>0</v>
      </c>
      <c r="G533" s="28">
        <f t="shared" si="18"/>
        <v>0</v>
      </c>
    </row>
    <row r="534" spans="1:7" ht="15">
      <c r="A534" s="6">
        <v>1.1</v>
      </c>
      <c r="B534" s="18" t="s">
        <v>862</v>
      </c>
      <c r="C534" s="14" t="s">
        <v>861</v>
      </c>
      <c r="D534" s="28">
        <v>0</v>
      </c>
      <c r="E534" s="28">
        <f t="shared" si="19"/>
        <v>0</v>
      </c>
      <c r="F534" s="28">
        <f t="shared" si="19"/>
        <v>0</v>
      </c>
      <c r="G534" s="28">
        <f t="shared" si="18"/>
        <v>0</v>
      </c>
    </row>
    <row r="535" spans="1:7" ht="25.5">
      <c r="A535" s="6">
        <v>1.1</v>
      </c>
      <c r="B535" s="18" t="s">
        <v>863</v>
      </c>
      <c r="C535" s="23" t="s">
        <v>864</v>
      </c>
      <c r="D535" s="28">
        <v>0</v>
      </c>
      <c r="E535" s="28">
        <v>0</v>
      </c>
      <c r="F535" s="28">
        <v>0</v>
      </c>
      <c r="G535" s="28">
        <f t="shared" si="18"/>
        <v>0</v>
      </c>
    </row>
    <row r="536" spans="1:7" ht="15">
      <c r="A536" s="6">
        <v>1.1</v>
      </c>
      <c r="B536" s="10" t="s">
        <v>865</v>
      </c>
      <c r="C536" s="11" t="s">
        <v>463</v>
      </c>
      <c r="D536" s="22">
        <v>0</v>
      </c>
      <c r="E536" s="22">
        <f>+E537</f>
        <v>0</v>
      </c>
      <c r="F536" s="22">
        <f>+F537</f>
        <v>0</v>
      </c>
      <c r="G536" s="22">
        <f>+G537</f>
        <v>0</v>
      </c>
    </row>
    <row r="537" spans="1:7" ht="15">
      <c r="A537" s="6">
        <v>1.1</v>
      </c>
      <c r="B537" s="18" t="s">
        <v>866</v>
      </c>
      <c r="C537" s="14" t="s">
        <v>867</v>
      </c>
      <c r="D537" s="28">
        <v>0</v>
      </c>
      <c r="E537" s="28">
        <f>+E538</f>
        <v>0</v>
      </c>
      <c r="F537" s="28">
        <f>+F538</f>
        <v>0</v>
      </c>
      <c r="G537" s="28">
        <f aca="true" t="shared" si="20" ref="G537:G543">+D537+E537-F537</f>
        <v>0</v>
      </c>
    </row>
    <row r="538" spans="1:7" ht="15">
      <c r="A538" s="6">
        <v>1.1</v>
      </c>
      <c r="B538" s="18" t="s">
        <v>868</v>
      </c>
      <c r="C538" s="14" t="s">
        <v>869</v>
      </c>
      <c r="D538" s="28">
        <v>0</v>
      </c>
      <c r="E538" s="28">
        <f>+E539</f>
        <v>0</v>
      </c>
      <c r="F538" s="28">
        <f>+F539+F540+F544</f>
        <v>0</v>
      </c>
      <c r="G538" s="28">
        <f t="shared" si="20"/>
        <v>0</v>
      </c>
    </row>
    <row r="539" spans="1:7" ht="15">
      <c r="A539" s="6">
        <v>1.1</v>
      </c>
      <c r="B539" s="18" t="s">
        <v>870</v>
      </c>
      <c r="C539" s="14" t="s">
        <v>871</v>
      </c>
      <c r="D539" s="28">
        <v>0</v>
      </c>
      <c r="E539" s="28">
        <f>+E540</f>
        <v>0</v>
      </c>
      <c r="F539" s="28">
        <v>0</v>
      </c>
      <c r="G539" s="28">
        <f t="shared" si="20"/>
        <v>0</v>
      </c>
    </row>
    <row r="540" spans="1:7" ht="15">
      <c r="A540" s="6">
        <v>1.1</v>
      </c>
      <c r="B540" s="18" t="s">
        <v>872</v>
      </c>
      <c r="C540" s="14" t="s">
        <v>873</v>
      </c>
      <c r="D540" s="28">
        <v>0</v>
      </c>
      <c r="E540" s="28">
        <f>+E541</f>
        <v>0</v>
      </c>
      <c r="F540" s="28">
        <v>0</v>
      </c>
      <c r="G540" s="28">
        <f t="shared" si="20"/>
        <v>0</v>
      </c>
    </row>
    <row r="541" spans="1:7" ht="15">
      <c r="A541" s="6">
        <v>1.1</v>
      </c>
      <c r="B541" s="18" t="s">
        <v>870</v>
      </c>
      <c r="C541" s="14" t="s">
        <v>871</v>
      </c>
      <c r="D541" s="28">
        <v>0</v>
      </c>
      <c r="E541" s="28">
        <f>+E542</f>
        <v>0</v>
      </c>
      <c r="F541" s="28">
        <v>0</v>
      </c>
      <c r="G541" s="28">
        <f t="shared" si="20"/>
        <v>0</v>
      </c>
    </row>
    <row r="542" spans="1:7" ht="15">
      <c r="A542" s="6">
        <v>1.1</v>
      </c>
      <c r="B542" s="18" t="s">
        <v>874</v>
      </c>
      <c r="C542" s="14" t="s">
        <v>871</v>
      </c>
      <c r="D542" s="28">
        <v>0</v>
      </c>
      <c r="E542" s="28">
        <f>+E543</f>
        <v>0</v>
      </c>
      <c r="F542" s="28">
        <v>0</v>
      </c>
      <c r="G542" s="28">
        <f t="shared" si="20"/>
        <v>0</v>
      </c>
    </row>
    <row r="543" spans="1:7" ht="15">
      <c r="A543" s="6">
        <v>1.1</v>
      </c>
      <c r="B543" s="18" t="s">
        <v>875</v>
      </c>
      <c r="C543" s="14" t="s">
        <v>876</v>
      </c>
      <c r="D543" s="28">
        <v>0</v>
      </c>
      <c r="E543" s="28">
        <v>0</v>
      </c>
      <c r="F543" s="28">
        <v>0</v>
      </c>
      <c r="G543" s="28">
        <f t="shared" si="20"/>
        <v>0</v>
      </c>
    </row>
    <row r="544" spans="1:7" ht="15">
      <c r="A544" s="6">
        <v>1.1</v>
      </c>
      <c r="B544" s="18" t="s">
        <v>877</v>
      </c>
      <c r="C544" s="14" t="s">
        <v>878</v>
      </c>
      <c r="D544" s="28">
        <v>0</v>
      </c>
      <c r="E544" s="28">
        <v>0</v>
      </c>
      <c r="F544" s="28">
        <v>0</v>
      </c>
      <c r="G544" s="28">
        <f>+D544+E544-F544</f>
        <v>0</v>
      </c>
    </row>
    <row r="545" spans="1:7" ht="15">
      <c r="A545" s="6">
        <v>1.1</v>
      </c>
      <c r="B545" s="10" t="s">
        <v>879</v>
      </c>
      <c r="C545" s="11" t="s">
        <v>880</v>
      </c>
      <c r="D545" s="22">
        <v>1006609.25</v>
      </c>
      <c r="E545" s="22">
        <f aca="true" t="shared" si="21" ref="E545:F549">+E546</f>
        <v>0</v>
      </c>
      <c r="F545" s="22">
        <f t="shared" si="21"/>
        <v>0</v>
      </c>
      <c r="G545" s="22">
        <f aca="true" t="shared" si="22" ref="G545:G550">+D545+E545-F545</f>
        <v>1006609.25</v>
      </c>
    </row>
    <row r="546" spans="1:7" ht="15">
      <c r="A546" s="6">
        <v>1.1</v>
      </c>
      <c r="B546" s="18" t="s">
        <v>881</v>
      </c>
      <c r="C546" s="14" t="s">
        <v>882</v>
      </c>
      <c r="D546" s="28">
        <v>1006609.25</v>
      </c>
      <c r="E546" s="28">
        <f t="shared" si="21"/>
        <v>0</v>
      </c>
      <c r="F546" s="28">
        <f t="shared" si="21"/>
        <v>0</v>
      </c>
      <c r="G546" s="28">
        <f t="shared" si="22"/>
        <v>1006609.25</v>
      </c>
    </row>
    <row r="547" spans="1:7" ht="15">
      <c r="A547" s="6">
        <v>1.1</v>
      </c>
      <c r="B547" s="18" t="s">
        <v>883</v>
      </c>
      <c r="C547" s="14" t="s">
        <v>884</v>
      </c>
      <c r="D547" s="28">
        <v>1006609.25</v>
      </c>
      <c r="E547" s="28">
        <f t="shared" si="21"/>
        <v>0</v>
      </c>
      <c r="F547" s="28">
        <f t="shared" si="21"/>
        <v>0</v>
      </c>
      <c r="G547" s="28">
        <f t="shared" si="22"/>
        <v>1006609.25</v>
      </c>
    </row>
    <row r="548" spans="1:7" ht="15">
      <c r="A548" s="6">
        <v>1.1</v>
      </c>
      <c r="B548" s="18" t="s">
        <v>885</v>
      </c>
      <c r="C548" s="14" t="s">
        <v>886</v>
      </c>
      <c r="D548" s="28">
        <v>1006609.25</v>
      </c>
      <c r="E548" s="28">
        <f t="shared" si="21"/>
        <v>0</v>
      </c>
      <c r="F548" s="28">
        <f t="shared" si="21"/>
        <v>0</v>
      </c>
      <c r="G548" s="28">
        <f t="shared" si="22"/>
        <v>1006609.25</v>
      </c>
    </row>
    <row r="549" spans="1:7" ht="15">
      <c r="A549" s="6">
        <v>1.1</v>
      </c>
      <c r="B549" s="18" t="s">
        <v>887</v>
      </c>
      <c r="C549" s="14" t="s">
        <v>888</v>
      </c>
      <c r="D549" s="28">
        <v>1006609.25</v>
      </c>
      <c r="E549" s="28">
        <f t="shared" si="21"/>
        <v>0</v>
      </c>
      <c r="F549" s="28">
        <f t="shared" si="21"/>
        <v>0</v>
      </c>
      <c r="G549" s="28">
        <f t="shared" si="22"/>
        <v>1006609.25</v>
      </c>
    </row>
    <row r="550" spans="1:7" ht="25.5">
      <c r="A550" s="6">
        <v>1.1</v>
      </c>
      <c r="B550" s="18" t="s">
        <v>889</v>
      </c>
      <c r="C550" s="14" t="s">
        <v>890</v>
      </c>
      <c r="D550" s="28">
        <v>1006609.25</v>
      </c>
      <c r="E550" s="28">
        <v>0</v>
      </c>
      <c r="F550" s="28">
        <v>0</v>
      </c>
      <c r="G550" s="28">
        <f t="shared" si="22"/>
        <v>1006609.25</v>
      </c>
    </row>
    <row r="551" spans="1:7" ht="15.75" thickBot="1">
      <c r="A551" s="42"/>
      <c r="B551" s="43" t="s">
        <v>891</v>
      </c>
      <c r="C551" s="44" t="s">
        <v>892</v>
      </c>
      <c r="D551" s="45">
        <v>6.556510925292969E-07</v>
      </c>
      <c r="E551" s="45">
        <f>+E7+E252+E285+E305+E333</f>
        <v>950821978.15</v>
      </c>
      <c r="F551" s="45">
        <f>+F7+F252+F285+F305+F333</f>
        <v>950582399.4300001</v>
      </c>
      <c r="G551" s="45">
        <f>+G7-G252-G285-G305+G333</f>
        <v>239578.7199997902</v>
      </c>
    </row>
    <row r="552" ht="15.75" thickTop="1"/>
    <row r="557" ht="15">
      <c r="F557" s="46" t="s">
        <v>893</v>
      </c>
    </row>
    <row r="559" ht="15">
      <c r="F559" s="47" t="s">
        <v>893</v>
      </c>
    </row>
  </sheetData>
  <sheetProtection/>
  <protectedRanges>
    <protectedRange sqref="A325:B325 D325:G325 A326:G551 A7:G324" name="Rango1"/>
  </protectedRanges>
  <mergeCells count="5">
    <mergeCell ref="B1:G1"/>
    <mergeCell ref="B2:G2"/>
    <mergeCell ref="B3:G3"/>
    <mergeCell ref="B4:G4"/>
    <mergeCell ref="B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2020-03-12T15:12:36Z</dcterms:created>
  <dcterms:modified xsi:type="dcterms:W3CDTF">2020-06-08T21:03:56Z</dcterms:modified>
  <cp:category/>
  <cp:version/>
  <cp:contentType/>
  <cp:contentStatus/>
</cp:coreProperties>
</file>