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8" i="1" l="1"/>
  <c r="F407" i="1" s="1"/>
  <c r="F79" i="1"/>
  <c r="G541" i="1"/>
  <c r="F540" i="1"/>
  <c r="F539" i="1" s="1"/>
  <c r="E540" i="1"/>
  <c r="E539" i="1"/>
  <c r="E538" i="1" s="1"/>
  <c r="F538" i="1"/>
  <c r="F537" i="1" s="1"/>
  <c r="F536" i="1" s="1"/>
  <c r="E537" i="1"/>
  <c r="E536" i="1" s="1"/>
  <c r="G535" i="1"/>
  <c r="G534" i="1"/>
  <c r="G533" i="1"/>
  <c r="E533" i="1"/>
  <c r="G532" i="1"/>
  <c r="E532" i="1"/>
  <c r="G531" i="1"/>
  <c r="E531" i="1"/>
  <c r="G530" i="1"/>
  <c r="E530" i="1"/>
  <c r="F529" i="1"/>
  <c r="E529" i="1"/>
  <c r="E528" i="1" s="1"/>
  <c r="G528" i="1" s="1"/>
  <c r="F528" i="1"/>
  <c r="F527" i="1" s="1"/>
  <c r="G527" i="1"/>
  <c r="G526" i="1"/>
  <c r="F525" i="1"/>
  <c r="E525" i="1"/>
  <c r="E524" i="1" s="1"/>
  <c r="F524" i="1"/>
  <c r="F523" i="1" s="1"/>
  <c r="F518" i="1" s="1"/>
  <c r="E523" i="1"/>
  <c r="G523" i="1" s="1"/>
  <c r="G522" i="1"/>
  <c r="G521" i="1"/>
  <c r="G520" i="1"/>
  <c r="G519" i="1"/>
  <c r="E519" i="1"/>
  <c r="G517" i="1"/>
  <c r="G516" i="1"/>
  <c r="G515" i="1"/>
  <c r="F514" i="1"/>
  <c r="E514" i="1"/>
  <c r="E513" i="1" s="1"/>
  <c r="F513" i="1"/>
  <c r="F512" i="1" s="1"/>
  <c r="F507" i="1" s="1"/>
  <c r="F495" i="1" s="1"/>
  <c r="F494" i="1" s="1"/>
  <c r="E512" i="1"/>
  <c r="E507" i="1" s="1"/>
  <c r="G511" i="1"/>
  <c r="G510" i="1"/>
  <c r="G509" i="1"/>
  <c r="G508" i="1"/>
  <c r="G506" i="1"/>
  <c r="G505" i="1"/>
  <c r="G504" i="1"/>
  <c r="G503" i="1"/>
  <c r="G502" i="1"/>
  <c r="G501" i="1"/>
  <c r="G500" i="1"/>
  <c r="G499" i="1"/>
  <c r="F498" i="1"/>
  <c r="E498" i="1"/>
  <c r="E497" i="1" s="1"/>
  <c r="G497" i="1" s="1"/>
  <c r="F497" i="1"/>
  <c r="F496" i="1" s="1"/>
  <c r="G493" i="1"/>
  <c r="G492" i="1"/>
  <c r="G491" i="1"/>
  <c r="G490" i="1"/>
  <c r="E489" i="1"/>
  <c r="G489" i="1" s="1"/>
  <c r="G488" i="1"/>
  <c r="G487" i="1"/>
  <c r="G486" i="1"/>
  <c r="G485" i="1"/>
  <c r="F484" i="1"/>
  <c r="F472" i="1" s="1"/>
  <c r="F471" i="1" s="1"/>
  <c r="E484" i="1"/>
  <c r="G483" i="1"/>
  <c r="G482" i="1"/>
  <c r="G481" i="1"/>
  <c r="G480" i="1"/>
  <c r="G479" i="1"/>
  <c r="G478" i="1"/>
  <c r="G477" i="1"/>
  <c r="G476" i="1"/>
  <c r="G475" i="1"/>
  <c r="G474" i="1"/>
  <c r="F473" i="1"/>
  <c r="E473" i="1"/>
  <c r="E472" i="1" s="1"/>
  <c r="G470" i="1"/>
  <c r="G469" i="1"/>
  <c r="G468" i="1"/>
  <c r="G467" i="1"/>
  <c r="G466" i="1"/>
  <c r="G465" i="1"/>
  <c r="G464" i="1"/>
  <c r="G463" i="1"/>
  <c r="F462" i="1"/>
  <c r="F438" i="1" s="1"/>
  <c r="E462" i="1"/>
  <c r="G461" i="1"/>
  <c r="G460" i="1"/>
  <c r="G459" i="1" s="1"/>
  <c r="F459" i="1"/>
  <c r="E459" i="1"/>
  <c r="G458" i="1"/>
  <c r="G457" i="1"/>
  <c r="G456" i="1"/>
  <c r="G455" i="1"/>
  <c r="G454" i="1"/>
  <c r="G453" i="1"/>
  <c r="G452" i="1"/>
  <c r="F451" i="1"/>
  <c r="E451" i="1"/>
  <c r="G451" i="1" s="1"/>
  <c r="G450" i="1"/>
  <c r="G449" i="1"/>
  <c r="G448" i="1"/>
  <c r="G447" i="1"/>
  <c r="G446" i="1"/>
  <c r="F445" i="1"/>
  <c r="E445" i="1"/>
  <c r="G445" i="1" s="1"/>
  <c r="G444" i="1"/>
  <c r="G443" i="1"/>
  <c r="G442" i="1"/>
  <c r="G441" i="1"/>
  <c r="G440" i="1"/>
  <c r="F439" i="1"/>
  <c r="E439" i="1"/>
  <c r="G437" i="1"/>
  <c r="G436" i="1"/>
  <c r="G435" i="1"/>
  <c r="F434" i="1"/>
  <c r="E434" i="1"/>
  <c r="G434" i="1" s="1"/>
  <c r="G433" i="1"/>
  <c r="G432" i="1"/>
  <c r="G431" i="1"/>
  <c r="G430" i="1"/>
  <c r="G429" i="1"/>
  <c r="G428" i="1"/>
  <c r="G427" i="1"/>
  <c r="F426" i="1"/>
  <c r="F425" i="1" s="1"/>
  <c r="E426" i="1"/>
  <c r="E425" i="1"/>
  <c r="G425" i="1" s="1"/>
  <c r="G424" i="1"/>
  <c r="G423" i="1"/>
  <c r="G422" i="1"/>
  <c r="F421" i="1"/>
  <c r="E421" i="1"/>
  <c r="G421" i="1" s="1"/>
  <c r="G420" i="1"/>
  <c r="G419" i="1"/>
  <c r="G418" i="1"/>
  <c r="G417" i="1"/>
  <c r="G416" i="1"/>
  <c r="G415" i="1"/>
  <c r="G414" i="1"/>
  <c r="G413" i="1"/>
  <c r="G412" i="1"/>
  <c r="G411" i="1"/>
  <c r="G410" i="1"/>
  <c r="G409" i="1"/>
  <c r="E408" i="1"/>
  <c r="G406" i="1"/>
  <c r="G405" i="1"/>
  <c r="G404" i="1"/>
  <c r="G403" i="1"/>
  <c r="F402" i="1"/>
  <c r="E402" i="1"/>
  <c r="G402" i="1" s="1"/>
  <c r="G401" i="1"/>
  <c r="G400" i="1"/>
  <c r="G399" i="1"/>
  <c r="G398" i="1"/>
  <c r="G397" i="1"/>
  <c r="G396" i="1"/>
  <c r="G395" i="1"/>
  <c r="F394" i="1"/>
  <c r="E394" i="1"/>
  <c r="G394" i="1" s="1"/>
  <c r="G393" i="1"/>
  <c r="G392" i="1"/>
  <c r="G391" i="1"/>
  <c r="G390" i="1"/>
  <c r="G389" i="1"/>
  <c r="G388" i="1"/>
  <c r="G387" i="1"/>
  <c r="F386" i="1"/>
  <c r="E386" i="1"/>
  <c r="G386" i="1" s="1"/>
  <c r="G385" i="1"/>
  <c r="G384" i="1"/>
  <c r="G383" i="1"/>
  <c r="G382" i="1"/>
  <c r="G381" i="1"/>
  <c r="G380" i="1"/>
  <c r="F379" i="1"/>
  <c r="E379" i="1"/>
  <c r="G379" i="1" s="1"/>
  <c r="G378" i="1"/>
  <c r="G377" i="1"/>
  <c r="G376" i="1"/>
  <c r="G375" i="1"/>
  <c r="G374" i="1"/>
  <c r="G373" i="1"/>
  <c r="E372" i="1"/>
  <c r="G372" i="1" s="1"/>
  <c r="G370" i="1"/>
  <c r="G369" i="1"/>
  <c r="G368" i="1"/>
  <c r="G367" i="1"/>
  <c r="G366" i="1"/>
  <c r="G365" i="1"/>
  <c r="F364" i="1"/>
  <c r="E364" i="1"/>
  <c r="G364" i="1" s="1"/>
  <c r="G363" i="1"/>
  <c r="G362" i="1"/>
  <c r="G361" i="1"/>
  <c r="G360" i="1"/>
  <c r="G359" i="1"/>
  <c r="G358" i="1"/>
  <c r="F357" i="1"/>
  <c r="E357" i="1"/>
  <c r="G357" i="1" s="1"/>
  <c r="G356" i="1"/>
  <c r="G355" i="1"/>
  <c r="G354" i="1"/>
  <c r="G353" i="1"/>
  <c r="G352" i="1"/>
  <c r="G351" i="1"/>
  <c r="G350" i="1"/>
  <c r="G349" i="1"/>
  <c r="G348" i="1"/>
  <c r="G347" i="1"/>
  <c r="F346" i="1"/>
  <c r="F342" i="1" s="1"/>
  <c r="F326" i="1" s="1"/>
  <c r="E346" i="1"/>
  <c r="G345" i="1"/>
  <c r="G344" i="1"/>
  <c r="G343" i="1"/>
  <c r="E342" i="1"/>
  <c r="G341" i="1"/>
  <c r="G340" i="1"/>
  <c r="G339" i="1"/>
  <c r="G338" i="1"/>
  <c r="G337" i="1"/>
  <c r="G336" i="1"/>
  <c r="F335" i="1"/>
  <c r="E335" i="1"/>
  <c r="G335" i="1" s="1"/>
  <c r="G334" i="1"/>
  <c r="G333" i="1"/>
  <c r="G332" i="1"/>
  <c r="G331" i="1"/>
  <c r="G330" i="1"/>
  <c r="G329" i="1"/>
  <c r="G328" i="1"/>
  <c r="F327" i="1"/>
  <c r="E327" i="1"/>
  <c r="G323" i="1"/>
  <c r="F322" i="1"/>
  <c r="F321" i="1" s="1"/>
  <c r="E322" i="1"/>
  <c r="G322" i="1" s="1"/>
  <c r="F320" i="1"/>
  <c r="F319" i="1" s="1"/>
  <c r="F318" i="1"/>
  <c r="G317" i="1"/>
  <c r="G316" i="1"/>
  <c r="F315" i="1"/>
  <c r="G315" i="1" s="1"/>
  <c r="F314" i="1"/>
  <c r="G314" i="1" s="1"/>
  <c r="G313" i="1"/>
  <c r="G312" i="1"/>
  <c r="G311" i="1"/>
  <c r="G310" i="1"/>
  <c r="E309" i="1"/>
  <c r="E308" i="1"/>
  <c r="E307" i="1"/>
  <c r="G306" i="1"/>
  <c r="G305" i="1"/>
  <c r="F304" i="1"/>
  <c r="F303" i="1" s="1"/>
  <c r="E304" i="1"/>
  <c r="G303" i="1"/>
  <c r="E303" i="1"/>
  <c r="E300" i="1" s="1"/>
  <c r="G302" i="1"/>
  <c r="G301" i="1"/>
  <c r="F300" i="1"/>
  <c r="F299" i="1" s="1"/>
  <c r="F298" i="1" s="1"/>
  <c r="E299" i="1"/>
  <c r="E298" i="1" s="1"/>
  <c r="G295" i="1"/>
  <c r="G294" i="1"/>
  <c r="F293" i="1"/>
  <c r="F290" i="1" s="1"/>
  <c r="E293" i="1"/>
  <c r="G292" i="1"/>
  <c r="F291" i="1"/>
  <c r="E291" i="1"/>
  <c r="G289" i="1"/>
  <c r="E288" i="1"/>
  <c r="F287" i="1"/>
  <c r="G285" i="1"/>
  <c r="F284" i="1"/>
  <c r="E284" i="1"/>
  <c r="G284" i="1" s="1"/>
  <c r="G283" i="1"/>
  <c r="F282" i="1"/>
  <c r="F281" i="1" s="1"/>
  <c r="E282" i="1"/>
  <c r="G281" i="1"/>
  <c r="E281" i="1"/>
  <c r="E280" i="1" s="1"/>
  <c r="F280" i="1"/>
  <c r="F279" i="1" s="1"/>
  <c r="F278" i="1" s="1"/>
  <c r="E279" i="1"/>
  <c r="E278" i="1" s="1"/>
  <c r="G275" i="1"/>
  <c r="F274" i="1"/>
  <c r="E274" i="1"/>
  <c r="E273" i="1" s="1"/>
  <c r="E271" i="1" s="1"/>
  <c r="E270" i="1" s="1"/>
  <c r="F273" i="1"/>
  <c r="G272" i="1"/>
  <c r="F271" i="1"/>
  <c r="F270" i="1" s="1"/>
  <c r="F269" i="1" s="1"/>
  <c r="G268" i="1"/>
  <c r="G267" i="1"/>
  <c r="F266" i="1"/>
  <c r="E266" i="1"/>
  <c r="G265" i="1"/>
  <c r="G264" i="1"/>
  <c r="F263" i="1"/>
  <c r="E263" i="1"/>
  <c r="G263" i="1" s="1"/>
  <c r="G262" i="1"/>
  <c r="G261" i="1"/>
  <c r="F260" i="1"/>
  <c r="E260" i="1"/>
  <c r="E259" i="1" s="1"/>
  <c r="E258" i="1" s="1"/>
  <c r="F259" i="1"/>
  <c r="F258" i="1" s="1"/>
  <c r="G257" i="1"/>
  <c r="F256" i="1"/>
  <c r="E256" i="1"/>
  <c r="E255" i="1" s="1"/>
  <c r="F255" i="1"/>
  <c r="F254" i="1" s="1"/>
  <c r="F253" i="1" s="1"/>
  <c r="F252" i="1" s="1"/>
  <c r="G251" i="1"/>
  <c r="G250" i="1"/>
  <c r="G249" i="1"/>
  <c r="G248" i="1"/>
  <c r="G247" i="1" s="1"/>
  <c r="G246" i="1" s="1"/>
  <c r="F247" i="1"/>
  <c r="F246" i="1" s="1"/>
  <c r="E247" i="1"/>
  <c r="E246" i="1"/>
  <c r="G245" i="1"/>
  <c r="G244" i="1"/>
  <c r="G243" i="1"/>
  <c r="G242" i="1"/>
  <c r="G241" i="1"/>
  <c r="F240" i="1"/>
  <c r="E240" i="1"/>
  <c r="G239" i="1"/>
  <c r="G238" i="1"/>
  <c r="G237" i="1"/>
  <c r="G236" i="1"/>
  <c r="G235" i="1"/>
  <c r="F234" i="1"/>
  <c r="E234" i="1"/>
  <c r="G234" i="1" s="1"/>
  <c r="G233" i="1"/>
  <c r="G232" i="1"/>
  <c r="G231" i="1"/>
  <c r="G230" i="1"/>
  <c r="G229" i="1"/>
  <c r="F228" i="1"/>
  <c r="E228" i="1"/>
  <c r="E227" i="1" s="1"/>
  <c r="F227" i="1"/>
  <c r="G226" i="1"/>
  <c r="G225" i="1"/>
  <c r="G224" i="1"/>
  <c r="G223" i="1"/>
  <c r="G222" i="1"/>
  <c r="F221" i="1"/>
  <c r="E221" i="1"/>
  <c r="G221" i="1" s="1"/>
  <c r="G220" i="1"/>
  <c r="G219" i="1"/>
  <c r="G218" i="1"/>
  <c r="G217" i="1"/>
  <c r="G216" i="1"/>
  <c r="F215" i="1"/>
  <c r="F214" i="1" s="1"/>
  <c r="E215" i="1"/>
  <c r="G215" i="1" s="1"/>
  <c r="E214" i="1"/>
  <c r="G214" i="1" s="1"/>
  <c r="G213" i="1"/>
  <c r="G212" i="1"/>
  <c r="G211" i="1"/>
  <c r="G210" i="1"/>
  <c r="G209" i="1"/>
  <c r="F208" i="1"/>
  <c r="E208" i="1"/>
  <c r="G208" i="1" s="1"/>
  <c r="G207" i="1"/>
  <c r="G206" i="1"/>
  <c r="G205" i="1"/>
  <c r="G204" i="1"/>
  <c r="G203" i="1"/>
  <c r="F202" i="1"/>
  <c r="E202" i="1"/>
  <c r="G202" i="1" s="1"/>
  <c r="G201" i="1"/>
  <c r="G200" i="1"/>
  <c r="G199" i="1"/>
  <c r="G198" i="1"/>
  <c r="G197" i="1"/>
  <c r="G196" i="1"/>
  <c r="E196" i="1"/>
  <c r="F195" i="1"/>
  <c r="E195" i="1"/>
  <c r="G195" i="1" s="1"/>
  <c r="G194" i="1"/>
  <c r="G193" i="1"/>
  <c r="G192" i="1"/>
  <c r="G191" i="1"/>
  <c r="G190" i="1"/>
  <c r="F189" i="1"/>
  <c r="E189" i="1"/>
  <c r="G188" i="1"/>
  <c r="G187" i="1"/>
  <c r="G186" i="1"/>
  <c r="G185" i="1"/>
  <c r="G184" i="1"/>
  <c r="F183" i="1"/>
  <c r="E183" i="1"/>
  <c r="G183" i="1" s="1"/>
  <c r="G182" i="1"/>
  <c r="G181" i="1"/>
  <c r="G180" i="1"/>
  <c r="G179" i="1"/>
  <c r="G178" i="1"/>
  <c r="F177" i="1"/>
  <c r="E177" i="1"/>
  <c r="G177" i="1" s="1"/>
  <c r="G176" i="1"/>
  <c r="G175" i="1"/>
  <c r="G174" i="1"/>
  <c r="G173" i="1"/>
  <c r="G172" i="1"/>
  <c r="F171" i="1"/>
  <c r="E171" i="1"/>
  <c r="G171" i="1" s="1"/>
  <c r="G170" i="1"/>
  <c r="G169" i="1"/>
  <c r="G168" i="1"/>
  <c r="G167" i="1"/>
  <c r="G166" i="1"/>
  <c r="F165" i="1"/>
  <c r="E165" i="1"/>
  <c r="E164" i="1" s="1"/>
  <c r="F164" i="1"/>
  <c r="G163" i="1"/>
  <c r="G162" i="1"/>
  <c r="G161" i="1"/>
  <c r="G160" i="1"/>
  <c r="G159" i="1"/>
  <c r="F158" i="1"/>
  <c r="E158" i="1"/>
  <c r="G157" i="1"/>
  <c r="G156" i="1"/>
  <c r="G155" i="1"/>
  <c r="G154" i="1"/>
  <c r="G153" i="1"/>
  <c r="F152" i="1"/>
  <c r="E152" i="1"/>
  <c r="G152" i="1" s="1"/>
  <c r="G151" i="1"/>
  <c r="G150" i="1"/>
  <c r="G149" i="1"/>
  <c r="G148" i="1"/>
  <c r="G147" i="1"/>
  <c r="F146" i="1"/>
  <c r="E146" i="1"/>
  <c r="G145" i="1"/>
  <c r="G144" i="1"/>
  <c r="G143" i="1"/>
  <c r="G142" i="1"/>
  <c r="G141" i="1"/>
  <c r="F140" i="1"/>
  <c r="E140" i="1"/>
  <c r="G140" i="1" s="1"/>
  <c r="G139" i="1"/>
  <c r="G138" i="1"/>
  <c r="G137" i="1"/>
  <c r="G136" i="1"/>
  <c r="G135" i="1"/>
  <c r="F134" i="1"/>
  <c r="E134" i="1"/>
  <c r="G133" i="1"/>
  <c r="G132" i="1"/>
  <c r="G131" i="1"/>
  <c r="G130" i="1"/>
  <c r="G129" i="1"/>
  <c r="F128" i="1"/>
  <c r="E128" i="1"/>
  <c r="G128" i="1" s="1"/>
  <c r="E127" i="1"/>
  <c r="G126" i="1"/>
  <c r="G125" i="1"/>
  <c r="G124" i="1"/>
  <c r="G123" i="1"/>
  <c r="G122" i="1"/>
  <c r="F121" i="1"/>
  <c r="E121" i="1"/>
  <c r="G121" i="1" s="1"/>
  <c r="G120" i="1"/>
  <c r="G119" i="1"/>
  <c r="G118" i="1"/>
  <c r="G117" i="1"/>
  <c r="G116" i="1"/>
  <c r="F115" i="1"/>
  <c r="E115" i="1"/>
  <c r="G114" i="1"/>
  <c r="G113" i="1"/>
  <c r="G112" i="1"/>
  <c r="G111" i="1"/>
  <c r="G110" i="1"/>
  <c r="F109" i="1"/>
  <c r="E109" i="1"/>
  <c r="G109" i="1" s="1"/>
  <c r="G108" i="1"/>
  <c r="G107" i="1"/>
  <c r="G106" i="1"/>
  <c r="G105" i="1"/>
  <c r="G104" i="1"/>
  <c r="F103" i="1"/>
  <c r="E103" i="1"/>
  <c r="E102" i="1" s="1"/>
  <c r="F102" i="1"/>
  <c r="G101" i="1"/>
  <c r="G100" i="1"/>
  <c r="G99" i="1"/>
  <c r="G98" i="1"/>
  <c r="G97" i="1"/>
  <c r="F96" i="1"/>
  <c r="F95" i="1" s="1"/>
  <c r="E96" i="1"/>
  <c r="G96" i="1" s="1"/>
  <c r="E95" i="1"/>
  <c r="G95" i="1" s="1"/>
  <c r="G94" i="1"/>
  <c r="G93" i="1"/>
  <c r="G92" i="1"/>
  <c r="G91" i="1"/>
  <c r="G90" i="1"/>
  <c r="F89" i="1"/>
  <c r="E89" i="1"/>
  <c r="E88" i="1" s="1"/>
  <c r="F88" i="1"/>
  <c r="G87" i="1"/>
  <c r="G86" i="1"/>
  <c r="G85" i="1"/>
  <c r="G84" i="1"/>
  <c r="G83" i="1"/>
  <c r="G82" i="1"/>
  <c r="G81" i="1"/>
  <c r="G80" i="1"/>
  <c r="E79" i="1"/>
  <c r="G79" i="1" s="1"/>
  <c r="G78" i="1"/>
  <c r="G77" i="1"/>
  <c r="G76" i="1"/>
  <c r="G75" i="1"/>
  <c r="G74" i="1"/>
  <c r="G73" i="1"/>
  <c r="G72" i="1"/>
  <c r="G71" i="1"/>
  <c r="F70" i="1"/>
  <c r="E70" i="1"/>
  <c r="E69" i="1"/>
  <c r="G68" i="1"/>
  <c r="G67" i="1"/>
  <c r="G66" i="1"/>
  <c r="F65" i="1"/>
  <c r="E65" i="1"/>
  <c r="E64" i="1" s="1"/>
  <c r="G60" i="1"/>
  <c r="F59" i="1"/>
  <c r="F58" i="1" s="1"/>
  <c r="F57" i="1" s="1"/>
  <c r="E59" i="1"/>
  <c r="E58" i="1"/>
  <c r="E57" i="1" s="1"/>
  <c r="G56" i="1"/>
  <c r="G55" i="1"/>
  <c r="G54" i="1"/>
  <c r="G53" i="1"/>
  <c r="G52" i="1"/>
  <c r="G51" i="1"/>
  <c r="G50" i="1"/>
  <c r="G49" i="1"/>
  <c r="F48" i="1"/>
  <c r="E48" i="1"/>
  <c r="G47" i="1"/>
  <c r="G46" i="1"/>
  <c r="G45" i="1"/>
  <c r="F44" i="1"/>
  <c r="E44" i="1"/>
  <c r="G43" i="1"/>
  <c r="G42" i="1"/>
  <c r="G41" i="1"/>
  <c r="G40" i="1"/>
  <c r="G39" i="1"/>
  <c r="G38" i="1"/>
  <c r="G37" i="1"/>
  <c r="F36" i="1"/>
  <c r="E36" i="1"/>
  <c r="G36" i="1" s="1"/>
  <c r="G35" i="1"/>
  <c r="G34" i="1"/>
  <c r="G33" i="1"/>
  <c r="F32" i="1"/>
  <c r="E32" i="1"/>
  <c r="G32" i="1" s="1"/>
  <c r="G31" i="1"/>
  <c r="G30" i="1"/>
  <c r="G29" i="1"/>
  <c r="G28" i="1"/>
  <c r="G27" i="1"/>
  <c r="F26" i="1"/>
  <c r="E26" i="1"/>
  <c r="E25" i="1" s="1"/>
  <c r="G23" i="1"/>
  <c r="F22" i="1"/>
  <c r="E22" i="1"/>
  <c r="E21" i="1" s="1"/>
  <c r="F21" i="1"/>
  <c r="F20" i="1" s="1"/>
  <c r="F19" i="1" s="1"/>
  <c r="F18" i="1" s="1"/>
  <c r="E20" i="1"/>
  <c r="E19" i="1" s="1"/>
  <c r="G17" i="1"/>
  <c r="F16" i="1"/>
  <c r="E16" i="1"/>
  <c r="G15" i="1"/>
  <c r="F14" i="1"/>
  <c r="E14" i="1"/>
  <c r="G13" i="1"/>
  <c r="E12" i="1"/>
  <c r="E11" i="1" s="1"/>
  <c r="E10" i="1"/>
  <c r="E9" i="1" s="1"/>
  <c r="G227" i="1" l="1"/>
  <c r="G240" i="1"/>
  <c r="G189" i="1"/>
  <c r="E290" i="1"/>
  <c r="G539" i="1"/>
  <c r="E321" i="1"/>
  <c r="E320" i="1" s="1"/>
  <c r="E319" i="1" s="1"/>
  <c r="G70" i="1"/>
  <c r="G59" i="1"/>
  <c r="F12" i="1"/>
  <c r="F11" i="1" s="1"/>
  <c r="F10" i="1" s="1"/>
  <c r="F9" i="1" s="1"/>
  <c r="G16" i="1"/>
  <c r="G14" i="1"/>
  <c r="G102" i="1"/>
  <c r="G115" i="1"/>
  <c r="F277" i="1"/>
  <c r="F276" i="1" s="1"/>
  <c r="G293" i="1"/>
  <c r="E438" i="1"/>
  <c r="G438" i="1" s="1"/>
  <c r="E326" i="1"/>
  <c r="G326" i="1" s="1"/>
  <c r="F309" i="1"/>
  <c r="F308" i="1" s="1"/>
  <c r="F307" i="1" s="1"/>
  <c r="G307" i="1" s="1"/>
  <c r="G266" i="1"/>
  <c r="G88" i="1"/>
  <c r="F69" i="1"/>
  <c r="G69" i="1" s="1"/>
  <c r="G57" i="1"/>
  <c r="F25" i="1"/>
  <c r="F24" i="1" s="1"/>
  <c r="G48" i="1"/>
  <c r="G44" i="1"/>
  <c r="G64" i="1"/>
  <c r="E63" i="1"/>
  <c r="E62" i="1" s="1"/>
  <c r="E61" i="1" s="1"/>
  <c r="G9" i="1"/>
  <c r="G19" i="1"/>
  <c r="G26" i="1"/>
  <c r="G65" i="1"/>
  <c r="G89" i="1"/>
  <c r="G103" i="1"/>
  <c r="G255" i="1"/>
  <c r="E254" i="1"/>
  <c r="E269" i="1"/>
  <c r="G269" i="1" s="1"/>
  <c r="G270" i="1"/>
  <c r="E318" i="1"/>
  <c r="G319" i="1"/>
  <c r="G318" i="1" s="1"/>
  <c r="G10" i="1"/>
  <c r="G11" i="1"/>
  <c r="G12" i="1"/>
  <c r="E18" i="1"/>
  <c r="G18" i="1" s="1"/>
  <c r="G20" i="1"/>
  <c r="G21" i="1"/>
  <c r="G22" i="1"/>
  <c r="E24" i="1"/>
  <c r="G58" i="1"/>
  <c r="F127" i="1"/>
  <c r="G134" i="1"/>
  <c r="G146" i="1"/>
  <c r="G158" i="1"/>
  <c r="G164" i="1"/>
  <c r="G165" i="1"/>
  <c r="G228" i="1"/>
  <c r="G256" i="1"/>
  <c r="G260" i="1"/>
  <c r="G259" i="1" s="1"/>
  <c r="G274" i="1"/>
  <c r="G273" i="1" s="1"/>
  <c r="G271" i="1" s="1"/>
  <c r="G288" i="1"/>
  <c r="E287" i="1"/>
  <c r="G287" i="1" s="1"/>
  <c r="G298" i="1"/>
  <c r="G342" i="1"/>
  <c r="G408" i="1"/>
  <c r="E407" i="1"/>
  <c r="G439" i="1"/>
  <c r="G472" i="1"/>
  <c r="G473" i="1"/>
  <c r="G498" i="1"/>
  <c r="G507" i="1"/>
  <c r="G529" i="1"/>
  <c r="G536" i="1"/>
  <c r="G279" i="1"/>
  <c r="G278" i="1" s="1"/>
  <c r="G280" i="1"/>
  <c r="G282" i="1"/>
  <c r="G291" i="1"/>
  <c r="G290" i="1" s="1"/>
  <c r="E297" i="1"/>
  <c r="G299" i="1"/>
  <c r="G300" i="1"/>
  <c r="G304" i="1"/>
  <c r="G321" i="1"/>
  <c r="G320" i="1" s="1"/>
  <c r="G327" i="1"/>
  <c r="G346" i="1"/>
  <c r="F371" i="1"/>
  <c r="F325" i="1" s="1"/>
  <c r="F324" i="1" s="1"/>
  <c r="G426" i="1"/>
  <c r="G462" i="1"/>
  <c r="E471" i="1"/>
  <c r="G471" i="1" s="1"/>
  <c r="G484" i="1"/>
  <c r="E496" i="1"/>
  <c r="G512" i="1"/>
  <c r="G513" i="1"/>
  <c r="G514" i="1"/>
  <c r="E518" i="1"/>
  <c r="G518" i="1" s="1"/>
  <c r="G524" i="1"/>
  <c r="G525" i="1"/>
  <c r="E527" i="1"/>
  <c r="G537" i="1"/>
  <c r="G538" i="1"/>
  <c r="G540" i="1"/>
  <c r="G258" i="1" l="1"/>
  <c r="G254" i="1" s="1"/>
  <c r="G253" i="1" s="1"/>
  <c r="G252" i="1" s="1"/>
  <c r="F63" i="1"/>
  <c r="F62" i="1" s="1"/>
  <c r="F61" i="1" s="1"/>
  <c r="G61" i="1" s="1"/>
  <c r="F8" i="1"/>
  <c r="G277" i="1"/>
  <c r="G276" i="1" s="1"/>
  <c r="G309" i="1"/>
  <c r="G308" i="1"/>
  <c r="F297" i="1"/>
  <c r="F296" i="1" s="1"/>
  <c r="G24" i="1"/>
  <c r="G25" i="1"/>
  <c r="E495" i="1"/>
  <c r="E494" i="1" s="1"/>
  <c r="G496" i="1"/>
  <c r="G495" i="1" s="1"/>
  <c r="G494" i="1" s="1"/>
  <c r="E296" i="1"/>
  <c r="G297" i="1"/>
  <c r="G296" i="1" s="1"/>
  <c r="G407" i="1"/>
  <c r="E371" i="1"/>
  <c r="E277" i="1"/>
  <c r="E276" i="1" s="1"/>
  <c r="E8" i="1"/>
  <c r="E253" i="1"/>
  <c r="E252" i="1" s="1"/>
  <c r="G127" i="1"/>
  <c r="G63" i="1" s="1"/>
  <c r="G62" i="1" s="1"/>
  <c r="F7" i="1" l="1"/>
  <c r="F542" i="1" s="1"/>
  <c r="E7" i="1"/>
  <c r="G8" i="1"/>
  <c r="G371" i="1"/>
  <c r="E325" i="1"/>
  <c r="G7" i="1" l="1"/>
  <c r="E324" i="1"/>
  <c r="G324" i="1" s="1"/>
  <c r="G325" i="1"/>
  <c r="E542" i="1" l="1"/>
  <c r="G542" i="1"/>
</calcChain>
</file>

<file path=xl/sharedStrings.xml><?xml version="1.0" encoding="utf-8"?>
<sst xmlns="http://schemas.openxmlformats.org/spreadsheetml/2006/main" count="1085" uniqueCount="895">
  <si>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</si>
  <si>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</si>
  <si>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</si>
  <si>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</si>
  <si>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</si>
  <si>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</si>
  <si>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</si>
  <si>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</si>
  <si>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</si>
  <si>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</si>
  <si>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</si>
  <si>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</si>
  <si>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</si>
  <si>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</si>
  <si>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</si>
  <si>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</si>
  <si>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</si>
  <si>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</si>
  <si>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</si>
  <si>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</si>
  <si>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</si>
  <si>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</si>
  <si>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</si>
  <si>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</si>
  <si>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</si>
  <si>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</si>
  <si>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</si>
  <si>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</si>
  <si>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</si>
  <si>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</si>
  <si>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</si>
  <si>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</si>
  <si>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</si>
  <si>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</si>
  <si>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</si>
  <si>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</si>
  <si>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</si>
  <si>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</si>
  <si>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</si>
  <si>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</si>
  <si>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</si>
  <si>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</si>
  <si>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</si>
  <si>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</si>
  <si>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</si>
  <si>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</si>
  <si>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</si>
  <si>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</si>
  <si>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</si>
  <si>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</si>
  <si>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</si>
  <si>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</si>
  <si>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</si>
  <si>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</si>
  <si>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</si>
  <si>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</si>
  <si>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</si>
  <si>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</si>
  <si>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</si>
  <si>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</si>
  <si>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</si>
  <si>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</si>
  <si>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</si>
  <si>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</si>
  <si>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</si>
  <si>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</si>
  <si>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</si>
  <si>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</si>
  <si>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</si>
  <si>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</si>
  <si>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</si>
  <si>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</si>
  <si>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</si>
  <si>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</si>
  <si>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</si>
  <si>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</si>
  <si>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</si>
  <si>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</si>
  <si>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</si>
  <si>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</si>
  <si>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</si>
  <si>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</si>
  <si>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</si>
  <si>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</si>
  <si>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</si>
  <si>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</si>
  <si>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</si>
  <si>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</si>
  <si>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</si>
  <si>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</si>
  <si>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</si>
  <si>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</si>
  <si>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</si>
  <si>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</si>
  <si>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</si>
  <si>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</si>
  <si>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</si>
  <si>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</si>
  <si>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</si>
  <si>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</si>
  <si>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</si>
  <si>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</si>
  <si>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</si>
  <si>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</si>
  <si>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</si>
  <si>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</si>
  <si>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</si>
  <si>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</si>
  <si>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</si>
  <si>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</si>
  <si>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</si>
  <si>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</si>
  <si>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</si>
  <si>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</si>
  <si>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</si>
  <si>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</si>
  <si>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</si>
  <si>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</si>
  <si>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</si>
  <si>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</si>
  <si>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</si>
  <si>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</si>
  <si>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</si>
  <si>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</si>
  <si>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</si>
  <si>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</si>
  <si>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</si>
  <si>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</si>
  <si>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</si>
  <si>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</si>
  <si>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</si>
  <si>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</si>
  <si>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</si>
  <si>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</si>
  <si>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</si>
  <si>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</si>
  <si>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</si>
  <si>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</si>
  <si>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</si>
  <si>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</si>
  <si>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</si>
  <si>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</si>
  <si>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</si>
  <si>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</si>
  <si>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</si>
  <si>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</si>
  <si>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</si>
  <si>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</si>
  <si>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</si>
  <si>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</si>
  <si>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</si>
  <si>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</si>
  <si>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</si>
  <si>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</si>
  <si>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</si>
  <si>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</si>
  <si>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</si>
  <si>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</si>
  <si>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</si>
  <si>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</si>
  <si>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</si>
  <si>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</si>
  <si>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</si>
  <si>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</si>
  <si>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</si>
  <si>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</si>
  <si>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</si>
  <si>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</si>
  <si>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</si>
  <si>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</si>
  <si>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</si>
  <si>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</si>
  <si>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</si>
  <si>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</si>
  <si>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</si>
  <si>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</si>
  <si>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</si>
  <si>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</si>
  <si>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</si>
  <si>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</si>
  <si>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</si>
  <si>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</si>
  <si>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</si>
  <si>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</si>
  <si>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</si>
  <si>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</si>
  <si>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</si>
  <si>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</si>
  <si>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</si>
  <si>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</si>
  <si>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</si>
  <si>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</si>
  <si>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</si>
  <si>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</si>
  <si>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</si>
  <si>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</si>
  <si>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</si>
  <si>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</si>
  <si>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</si>
  <si>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</si>
  <si>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</si>
  <si>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</si>
  <si>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</si>
  <si>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</si>
  <si>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</si>
  <si>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</si>
  <si>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</si>
  <si>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</si>
  <si>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</si>
  <si>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</si>
  <si>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</si>
  <si>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</si>
  <si>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</si>
  <si>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</si>
  <si>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</si>
  <si>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</si>
  <si>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</si>
  <si>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</si>
  <si>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</si>
  <si>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</si>
  <si>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</si>
  <si>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</si>
  <si>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</si>
  <si>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</si>
  <si>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</si>
  <si>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</si>
  <si>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</si>
  <si>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</si>
  <si>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</si>
  <si>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</si>
  <si>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</si>
  <si>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</si>
  <si>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</si>
  <si>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</si>
  <si>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</si>
  <si>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</si>
  <si>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</si>
  <si>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</si>
  <si>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</si>
  <si>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</si>
  <si>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</si>
  <si>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</si>
  <si>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</si>
  <si>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</si>
  <si>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</si>
  <si>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</si>
  <si>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</si>
  <si>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</si>
  <si>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</si>
  <si>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</si>
  <si>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</si>
  <si>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</si>
  <si>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</si>
  <si>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</si>
  <si>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</si>
  <si>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</si>
  <si>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</si>
  <si>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</si>
  <si>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</si>
  <si>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</si>
  <si>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</si>
  <si>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</si>
  <si>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</si>
  <si>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</si>
  <si>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</si>
  <si>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</si>
  <si>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</si>
  <si>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</si>
  <si>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</si>
  <si>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</si>
  <si>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</si>
  <si>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</si>
  <si>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</si>
  <si>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</si>
  <si>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</si>
  <si>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</si>
  <si>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</si>
  <si>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</si>
  <si>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</si>
  <si>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</si>
  <si>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</si>
  <si>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</si>
  <si>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</si>
  <si>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</si>
  <si>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</si>
  <si>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</si>
  <si>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</si>
  <si>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</si>
  <si>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</si>
  <si>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</si>
  <si>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</si>
  <si>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</si>
  <si>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</si>
  <si>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</si>
  <si>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</si>
  <si>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</si>
  <si>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</si>
  <si>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</si>
  <si>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</si>
  <si>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</si>
  <si>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</si>
  <si>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</si>
  <si>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</si>
  <si>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</si>
  <si>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</si>
  <si>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</si>
  <si>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</si>
  <si>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</si>
  <si>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</si>
  <si>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</si>
  <si>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</si>
  <si>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</si>
  <si>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</si>
  <si>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</si>
  <si>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</si>
  <si>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</si>
  <si>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</si>
  <si>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</si>
  <si>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</si>
  <si>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</si>
  <si>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</si>
  <si>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</si>
  <si>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</si>
  <si>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</si>
  <si>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</si>
  <si>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</si>
  <si>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</si>
  <si>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</si>
  <si>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</si>
  <si>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</si>
  <si>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</si>
  <si>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</si>
  <si>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</si>
  <si>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</si>
  <si>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</si>
  <si>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</si>
  <si>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</si>
  <si>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</si>
  <si>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</si>
  <si>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</si>
  <si>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</si>
  <si>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</si>
  <si>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</si>
  <si>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</si>
  <si>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</si>
  <si>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</si>
  <si>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</si>
  <si>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</si>
  <si>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</si>
  <si>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</si>
  <si>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</si>
  <si>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</si>
  <si>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</si>
  <si>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</si>
  <si>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</si>
  <si>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</si>
  <si>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</si>
  <si>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</si>
  <si>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</si>
  <si>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</si>
  <si>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</si>
  <si>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</si>
  <si>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</si>
  <si>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</si>
  <si>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</si>
  <si>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</si>
  <si>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</si>
  <si>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</si>
  <si>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</si>
  <si>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</si>
  <si>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</si>
  <si>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</si>
  <si>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</si>
  <si>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</si>
  <si>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</si>
  <si>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</si>
  <si>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</si>
  <si>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</si>
  <si>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</si>
  <si>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</si>
  <si>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</si>
  <si>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</si>
  <si>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</si>
  <si>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</si>
  <si>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</si>
  <si>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</si>
  <si>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</si>
  <si>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</si>
  <si>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</si>
  <si>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</si>
  <si>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</si>
  <si>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</si>
  <si>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</si>
  <si>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</si>
  <si>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</si>
  <si>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</si>
  <si>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</si>
  <si>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</si>
  <si>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</si>
  <si>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</si>
  <si>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</si>
  <si>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</si>
  <si>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</si>
  <si>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</si>
  <si>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</si>
  <si>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</si>
  <si>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</si>
  <si>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</si>
  <si>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</si>
  <si>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</si>
  <si>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</si>
  <si>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</si>
  <si>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</si>
  <si>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</si>
  <si>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</si>
  <si>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</si>
  <si>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</si>
  <si>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</si>
  <si>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</si>
  <si>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</si>
  <si>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</si>
  <si>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</si>
  <si>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</si>
  <si>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</si>
  <si>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</si>
  <si>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</si>
  <si>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</si>
  <si>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</si>
  <si>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</si>
  <si>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</si>
  <si>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</si>
  <si>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</si>
  <si>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</si>
  <si>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</si>
  <si>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</si>
  <si>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</si>
  <si>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</si>
  <si>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</si>
  <si>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</si>
  <si>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</si>
  <si>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</si>
  <si>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</si>
  <si>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</si>
  <si>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</si>
  <si>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</si>
  <si>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</si>
  <si>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</si>
  <si>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</si>
  <si>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</si>
  <si>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</si>
  <si>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</si>
  <si>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</si>
  <si>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</si>
  <si>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</si>
  <si>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</si>
  <si>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</si>
  <si>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</si>
  <si>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</si>
  <si>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</si>
  <si>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</si>
  <si>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</si>
  <si>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</si>
  <si>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</si>
  <si>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</si>
  <si>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</si>
  <si>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</si>
  <si>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</si>
  <si>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</si>
  <si>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</si>
  <si>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</si>
  <si>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</si>
  <si>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</si>
  <si>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</si>
  <si>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</si>
  <si>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</si>
  <si>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</si>
  <si>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</si>
  <si>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</si>
  <si>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</si>
  <si>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</si>
  <si>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</si>
  <si>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</si>
  <si>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</si>
  <si>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</si>
  <si>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</si>
  <si>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</si>
  <si>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</si>
  <si>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</si>
  <si>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</si>
  <si>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</si>
  <si>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</si>
  <si>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</si>
  <si>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</si>
  <si>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</si>
  <si>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</si>
  <si>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</si>
  <si>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</si>
  <si>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</si>
  <si>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</si>
  <si>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</si>
  <si>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</si>
  <si>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</si>
  <si>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</si>
  <si>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</si>
  <si>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</si>
  <si>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</si>
  <si>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</si>
  <si>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</si>
  <si>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</si>
  <si>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</si>
  <si>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</si>
  <si>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</si>
  <si>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</si>
  <si>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</si>
  <si>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</si>
  <si>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</si>
  <si>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</si>
  <si>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</si>
  <si>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</si>
  <si>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</si>
  <si>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</si>
  <si>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</si>
  <si>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</si>
  <si>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</si>
  <si>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</si>
  <si>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</si>
  <si>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</si>
  <si>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</si>
  <si>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</si>
  <si>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</si>
  <si>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</si>
  <si>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</si>
  <si>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</si>
  <si>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</si>
  <si>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</si>
  <si>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</si>
  <si>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</si>
  <si>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</si>
  <si>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</si>
  <si>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</si>
  <si>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</si>
  <si>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</si>
  <si>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</si>
  <si>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</si>
  <si>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</si>
  <si>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</si>
  <si>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</si>
  <si>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</si>
  <si>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</si>
  <si>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</si>
  <si>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</si>
  <si>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</si>
  <si>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</si>
  <si>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</si>
  <si>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</si>
  <si>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</si>
  <si>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</si>
  <si>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</si>
  <si>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</si>
  <si>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</si>
  <si>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</si>
  <si>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</si>
  <si>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</si>
  <si>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</si>
  <si>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</si>
  <si>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</si>
  <si>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</si>
  <si>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</si>
  <si>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</si>
  <si>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</si>
  <si>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</si>
  <si>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</si>
  <si>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</si>
  <si>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</si>
  <si>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</si>
  <si>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</si>
  <si>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</si>
  <si>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</si>
  <si>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</si>
  <si>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</si>
  <si>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</si>
  <si>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</si>
  <si>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</si>
  <si>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</si>
  <si>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</si>
  <si>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</si>
  <si>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</si>
  <si>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</si>
  <si>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</si>
  <si>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</si>
  <si>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</si>
  <si>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</si>
  <si>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</si>
  <si>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</si>
  <si>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</si>
  <si>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</si>
  <si>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</si>
  <si>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</si>
  <si>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</si>
  <si>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</si>
  <si>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</si>
  <si>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</si>
  <si>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</si>
  <si>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</si>
  <si>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</si>
  <si>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</si>
  <si>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</si>
  <si>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</si>
  <si>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</si>
  <si>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</si>
  <si>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</si>
  <si>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</si>
  <si>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</si>
  <si>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</si>
  <si>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</si>
  <si>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</si>
  <si>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</si>
  <si>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</si>
  <si>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</si>
  <si>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</si>
  <si>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</si>
  <si>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</si>
  <si>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</si>
  <si>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</si>
  <si>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</si>
  <si>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</si>
  <si>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</si>
  <si>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</si>
  <si>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</si>
  <si>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</si>
  <si>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</si>
  <si>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</si>
  <si>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</si>
  <si>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</si>
  <si>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</si>
  <si>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</si>
  <si>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</si>
  <si>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</si>
  <si>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</si>
  <si>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</si>
  <si>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</si>
  <si>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</si>
  <si>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</si>
  <si>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</si>
  <si>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</si>
  <si>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</si>
  <si>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</si>
  <si>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</si>
  <si>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</si>
  <si>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</si>
  <si>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</si>
  <si>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</si>
  <si>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</si>
  <si>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</si>
  <si>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</si>
  <si>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</si>
  <si>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</si>
  <si>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</si>
  <si>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</si>
  <si>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</si>
  <si>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</si>
  <si>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</si>
  <si>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</si>
  <si>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</si>
  <si>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</si>
  <si>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</si>
  <si>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</si>
  <si>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</si>
  <si>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</si>
  <si>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</si>
  <si>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</si>
  <si>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</si>
  <si>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</si>
  <si>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</si>
  <si>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</si>
  <si>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</si>
  <si>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</si>
  <si>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</si>
  <si>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</si>
  <si>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</si>
  <si>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</si>
  <si>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</si>
  <si>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</si>
  <si>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</si>
  <si>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</si>
  <si>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</si>
  <si>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</si>
  <si>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</si>
  <si>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</si>
  <si>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</si>
  <si>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</si>
  <si>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</si>
  <si>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</si>
  <si>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</si>
  <si>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</si>
  <si>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</si>
  <si>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</si>
  <si>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</si>
  <si>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</si>
  <si>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</si>
  <si>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</si>
  <si>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</si>
  <si>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</si>
  <si>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</si>
  <si>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</si>
  <si>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</si>
  <si>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</si>
  <si>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</si>
  <si>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</si>
  <si>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</si>
  <si>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</si>
  <si>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</si>
  <si>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</si>
  <si>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</si>
  <si>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</si>
  <si>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</si>
  <si>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</si>
  <si>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</si>
  <si>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</si>
  <si>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</si>
  <si>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</si>
  <si>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</si>
  <si>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</si>
  <si>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</si>
  <si>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</si>
  <si>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</si>
  <si>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</si>
  <si>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</si>
  <si>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</si>
  <si>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</si>
  <si>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</si>
  <si>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</si>
  <si>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</si>
  <si>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</si>
  <si>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</si>
  <si>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</si>
  <si>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</si>
  <si>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</si>
  <si>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</si>
  <si>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</si>
  <si>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</si>
  <si>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</si>
  <si>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</si>
  <si>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</si>
  <si>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</si>
  <si>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</si>
  <si>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</si>
  <si>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</si>
  <si>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</si>
  <si>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</si>
  <si>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</si>
  <si>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</si>
  <si>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</si>
  <si>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</si>
  <si>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</si>
  <si>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</si>
  <si>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</si>
  <si>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</si>
  <si>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</si>
  <si>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</si>
  <si>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</si>
  <si>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</si>
  <si>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</si>
  <si>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</si>
  <si>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</si>
  <si>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</si>
  <si>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</si>
  <si>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</si>
  <si>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</si>
  <si>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</si>
  <si>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</si>
  <si>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</si>
  <si>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</si>
  <si>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</si>
  <si>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</si>
  <si>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</si>
  <si>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</si>
  <si>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</si>
  <si>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</si>
  <si>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</si>
  <si>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</si>
  <si>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</si>
  <si>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</si>
  <si>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</si>
  <si>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</si>
  <si>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</si>
  <si>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</si>
  <si>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</si>
  <si>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</si>
  <si>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</si>
  <si>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</si>
  <si>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</si>
  <si>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</si>
  <si>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</si>
  <si>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</si>
  <si>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</si>
  <si>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</si>
  <si>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</si>
  <si>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</si>
  <si>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</si>
  <si>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</si>
  <si>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</si>
  <si>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</si>
  <si>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</si>
  <si>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</si>
  <si>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</si>
  <si>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</si>
  <si>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</si>
  <si>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</si>
  <si>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</si>
  <si>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</si>
  <si>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</si>
  <si>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</si>
  <si>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</si>
  <si>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</si>
  <si>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</si>
  <si>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</si>
  <si>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</si>
  <si>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</si>
  <si>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</si>
  <si>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</si>
  <si>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</si>
  <si>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</si>
  <si>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</si>
  <si>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</si>
  <si>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</si>
  <si>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</si>
  <si>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</si>
  <si>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</si>
  <si>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</si>
  <si>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</si>
  <si>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</si>
  <si>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</si>
  <si>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</si>
  <si>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</si>
  <si>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</si>
  <si>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</si>
  <si>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</si>
  <si>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</si>
  <si>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</si>
  <si>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</si>
  <si>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</si>
  <si>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</si>
  <si>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</si>
  <si>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</si>
  <si>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</si>
  <si>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</si>
  <si>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</si>
  <si>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</si>
  <si>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</si>
  <si>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</si>
  <si>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</si>
  <si>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</si>
  <si>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</si>
  <si>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</si>
  <si>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</si>
  <si>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</si>
  <si>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</si>
  <si>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</si>
  <si>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</si>
  <si>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</si>
  <si>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</si>
  <si>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</si>
  <si>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</si>
  <si>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</si>
  <si>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</si>
  <si>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</si>
  <si>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</si>
  <si>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</si>
  <si>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</si>
  <si>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</si>
  <si>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</si>
  <si>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</si>
  <si>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</si>
  <si>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</si>
  <si>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</si>
  <si>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</si>
  <si>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</si>
  <si>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</si>
  <si>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</si>
  <si>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</si>
  <si>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</si>
  <si>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</si>
  <si>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</si>
  <si>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</si>
  <si>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</si>
  <si>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</si>
  <si>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</si>
  <si>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</si>
  <si>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</si>
  <si>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</si>
  <si>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</si>
  <si>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</si>
  <si>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>Al 29 DE FEBRERO DEL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</si>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</sst>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49" fontId="4" fillId="3" borderId="1" xfId="0" quotePrefix="1" applyNumberFormat="1" applyFont="1" applyFill="1" applyBorder="1" applyAlignment="1">
      <alignment horizontal="center"/>
    </xf>
    <xf numFmtId="49" fontId="5" fillId="3" borderId="1" xfId="0" quotePrefix="1" applyNumberFormat="1" applyFont="1" applyFill="1" applyBorder="1" applyAlignment="1">
      <alignment horizontal="center"/>
    </xf>
    <xf numFmtId="4" fontId="5" fillId="3" borderId="1" xfId="0" quotePrefix="1" applyNumberFormat="1" applyFont="1" applyFill="1" applyBorder="1" applyAlignment="1">
      <alignment horizontal="center"/>
    </xf>
    <xf numFmtId="49" fontId="7" fillId="0" borderId="0" xfId="1" applyNumberFormat="1" applyFont="1" applyFill="1" applyAlignment="1">
      <alignment horizontal="center" vertical="top"/>
    </xf>
    <xf numFmtId="49" fontId="8" fillId="4" borderId="0" xfId="1" applyNumberFormat="1" applyFont="1" applyFill="1" applyAlignment="1">
      <alignment horizontal="left" vertical="top"/>
    </xf>
    <xf numFmtId="0" fontId="7" fillId="4" borderId="0" xfId="1" applyFont="1" applyFill="1" applyAlignment="1">
      <alignment vertical="top" wrapText="1"/>
    </xf>
    <xf numFmtId="4" fontId="7" fillId="4" borderId="0" xfId="1" applyNumberFormat="1" applyFont="1" applyFill="1" applyAlignment="1">
      <alignment horizontal="center" vertical="top" wrapText="1"/>
    </xf>
    <xf numFmtId="49" fontId="8" fillId="4" borderId="0" xfId="1" applyNumberFormat="1" applyFont="1" applyFill="1" applyBorder="1" applyAlignment="1">
      <alignment horizontal="left" vertical="top"/>
    </xf>
    <xf numFmtId="0" fontId="8" fillId="4" borderId="0" xfId="1" applyFont="1" applyFill="1" applyBorder="1" applyAlignment="1">
      <alignment vertical="top" wrapText="1"/>
    </xf>
    <xf numFmtId="4" fontId="8" fillId="4" borderId="0" xfId="1" applyNumberFormat="1" applyFont="1" applyFill="1" applyAlignment="1">
      <alignment horizontal="center" vertical="top" wrapText="1"/>
    </xf>
    <xf numFmtId="49" fontId="6" fillId="4" borderId="0" xfId="1" applyNumberFormat="1" applyFill="1" applyBorder="1" applyAlignment="1">
      <alignment horizontal="left" vertical="top"/>
    </xf>
    <xf numFmtId="0" fontId="6" fillId="4" borderId="0" xfId="1" applyFill="1" applyBorder="1" applyAlignment="1">
      <alignment vertical="top" wrapText="1"/>
    </xf>
    <xf numFmtId="4" fontId="6" fillId="4" borderId="0" xfId="1" applyNumberFormat="1" applyFont="1" applyFill="1" applyAlignment="1">
      <alignment horizontal="center" vertical="top" wrapText="1"/>
    </xf>
    <xf numFmtId="49" fontId="9" fillId="4" borderId="0" xfId="1" applyNumberFormat="1" applyFont="1" applyFill="1" applyBorder="1" applyAlignment="1">
      <alignment horizontal="left" vertical="top"/>
    </xf>
    <xf numFmtId="0" fontId="9" fillId="4" borderId="0" xfId="1" applyFont="1" applyFill="1" applyBorder="1" applyAlignment="1">
      <alignment vertical="top" wrapText="1"/>
    </xf>
    <xf numFmtId="49" fontId="6" fillId="4" borderId="0" xfId="1" applyNumberFormat="1" applyFont="1" applyFill="1" applyBorder="1" applyAlignment="1">
      <alignment horizontal="left" vertical="top"/>
    </xf>
    <xf numFmtId="0" fontId="9" fillId="4" borderId="0" xfId="2" applyFont="1" applyFill="1" applyAlignment="1">
      <alignment vertical="top" wrapText="1"/>
    </xf>
    <xf numFmtId="49" fontId="9" fillId="4" borderId="0" xfId="2" applyNumberFormat="1" applyFont="1" applyFill="1" applyAlignment="1">
      <alignment vertical="top"/>
    </xf>
    <xf numFmtId="0" fontId="6" fillId="4" borderId="0" xfId="0" applyFont="1" applyFill="1" applyAlignment="1">
      <alignment vertical="center" wrapText="1"/>
    </xf>
    <xf numFmtId="4" fontId="8" fillId="4" borderId="0" xfId="1" applyNumberFormat="1" applyFont="1" applyFill="1" applyBorder="1" applyAlignment="1">
      <alignment horizontal="center" vertical="top" wrapText="1"/>
    </xf>
    <xf numFmtId="0" fontId="6" fillId="4" borderId="0" xfId="1" applyFont="1" applyFill="1" applyBorder="1" applyAlignment="1">
      <alignment vertical="top" wrapText="1"/>
    </xf>
    <xf numFmtId="49" fontId="0" fillId="4" borderId="0" xfId="0" applyNumberFormat="1" applyFill="1" applyAlignment="1">
      <alignment vertical="top"/>
    </xf>
    <xf numFmtId="0" fontId="0" fillId="4" borderId="0" xfId="0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0" fillId="4" borderId="0" xfId="0" applyNumberFormat="1" applyFill="1" applyAlignment="1">
      <alignment horizontal="center"/>
    </xf>
    <xf numFmtId="0" fontId="6" fillId="4" borderId="0" xfId="0" applyFont="1" applyFill="1" applyAlignment="1">
      <alignment vertical="top" wrapText="1"/>
    </xf>
    <xf numFmtId="49" fontId="7" fillId="4" borderId="0" xfId="1" applyNumberFormat="1" applyFont="1" applyFill="1" applyBorder="1" applyAlignment="1">
      <alignment horizontal="left" vertical="top"/>
    </xf>
    <xf numFmtId="0" fontId="7" fillId="4" borderId="0" xfId="1" applyFont="1" applyFill="1" applyBorder="1" applyAlignment="1">
      <alignment vertical="top" wrapText="1"/>
    </xf>
    <xf numFmtId="4" fontId="7" fillId="4" borderId="0" xfId="1" applyNumberFormat="1" applyFont="1" applyFill="1" applyBorder="1" applyAlignment="1">
      <alignment horizontal="center" vertical="top" wrapText="1"/>
    </xf>
    <xf numFmtId="4" fontId="6" fillId="4" borderId="0" xfId="1" applyNumberFormat="1" applyFont="1" applyFill="1" applyBorder="1" applyAlignment="1">
      <alignment horizontal="center" vertical="top" wrapText="1"/>
    </xf>
    <xf numFmtId="4" fontId="6" fillId="4" borderId="0" xfId="1" applyNumberFormat="1" applyFill="1" applyBorder="1" applyAlignment="1">
      <alignment horizontal="center" vertical="top" wrapText="1"/>
    </xf>
    <xf numFmtId="0" fontId="6" fillId="4" borderId="0" xfId="1" applyFont="1" applyFill="1" applyBorder="1" applyAlignment="1">
      <alignment horizontal="left" vertical="top"/>
    </xf>
    <xf numFmtId="49" fontId="6" fillId="5" borderId="0" xfId="1" applyNumberFormat="1" applyFont="1" applyFill="1" applyBorder="1" applyAlignment="1">
      <alignment horizontal="left" vertical="top"/>
    </xf>
    <xf numFmtId="0" fontId="0" fillId="5" borderId="0" xfId="0" applyFill="1" applyAlignment="1">
      <alignment vertical="top" wrapText="1"/>
    </xf>
    <xf numFmtId="4" fontId="0" fillId="5" borderId="0" xfId="0" applyNumberFormat="1" applyFill="1" applyAlignment="1">
      <alignment horizontal="center"/>
    </xf>
    <xf numFmtId="4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vertical="top" wrapText="1"/>
    </xf>
    <xf numFmtId="0" fontId="6" fillId="0" borderId="0" xfId="1" applyFill="1" applyBorder="1" applyAlignment="1">
      <alignment vertical="top" wrapText="1"/>
    </xf>
    <xf numFmtId="0" fontId="11" fillId="0" borderId="0" xfId="0" applyFont="1"/>
    <xf numFmtId="49" fontId="12" fillId="6" borderId="2" xfId="0" quotePrefix="1" applyNumberFormat="1" applyFont="1" applyFill="1" applyBorder="1" applyAlignment="1">
      <alignment horizontal="center"/>
    </xf>
    <xf numFmtId="49" fontId="11" fillId="6" borderId="2" xfId="0" applyNumberFormat="1" applyFont="1" applyFill="1" applyBorder="1"/>
    <xf numFmtId="4" fontId="11" fillId="6" borderId="2" xfId="0" applyNumberFormat="1" applyFont="1" applyFill="1" applyBorder="1" applyProtection="1"/>
    <xf numFmtId="49" fontId="2" fillId="0" borderId="0" xfId="0" quotePrefix="1" applyNumberFormat="1" applyFont="1" applyAlignment="1">
      <alignment horizontal="center"/>
    </xf>
    <xf numFmtId="0" fontId="2" fillId="0" borderId="0" xfId="0" applyFont="1" applyAlignment="1"/>
    <xf numFmtId="0" fontId="2" fillId="0" borderId="0" xfId="0" quotePrefix="1" applyNumberFormat="1" applyFont="1" applyAlignment="1">
      <alignment horizontal="center"/>
    </xf>
    <xf numFmtId="0" fontId="2" fillId="0" borderId="0" xfId="0" applyNumberFormat="1" applyFont="1" applyAlignment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" fontId="0" fillId="0" borderId="0" xfId="0" applyNumberFormat="1"/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3"/>
  <sheetViews>
    <sheetView tabSelected="1" workbookViewId="0">
      <selection activeCell="H15" sqref="H15"/>
    </sheetView>
  </sheetViews>
  <sheetFormatPr baseColWidth="10" defaultRowHeight="15" x14ac:dyDescent="0.25"/>
  <cols>
    <col min="2" max="2" width="14.28515625" customWidth="1"/>
    <col min="3" max="3" width="60.140625" bestFit="1" customWidth="1"/>
    <col min="4" max="4" width="15.28515625" bestFit="1" customWidth="1"/>
    <col min="5" max="5" width="13.7109375" bestFit="1" customWidth="1"/>
    <col min="6" max="6" width="14.42578125" bestFit="1" customWidth="1"/>
    <col min="7" max="7" width="15.28515625" bestFit="1" customWidth="1"/>
  </cols>
  <sheetData>
    <row r="1" spans="1:7" ht="15.75" x14ac:dyDescent="0.25">
      <c r="A1" s="1"/>
      <c r="B1" s="46" t="s">
        <v>0</v>
      </c>
      <c r="C1" s="47"/>
      <c r="D1" s="47"/>
      <c r="E1" s="47"/>
      <c r="F1" s="47"/>
      <c r="G1" s="47"/>
    </row>
    <row r="2" spans="1:7" ht="15.75" x14ac:dyDescent="0.25">
      <c r="A2" s="1"/>
      <c r="B2" s="48" t="s">
        <v>893</v>
      </c>
      <c r="C2" s="49"/>
      <c r="D2" s="49"/>
      <c r="E2" s="49"/>
      <c r="F2" s="49"/>
      <c r="G2" s="49"/>
    </row>
    <row r="3" spans="1:7" ht="15.75" x14ac:dyDescent="0.25">
      <c r="A3" s="2"/>
      <c r="B3" s="50">
        <v>10103</v>
      </c>
      <c r="C3" s="51" t="s">
        <v>1</v>
      </c>
      <c r="D3" s="51"/>
      <c r="E3" s="51"/>
      <c r="F3" s="51"/>
      <c r="G3" s="51"/>
    </row>
    <row r="4" spans="1:7" ht="15.75" x14ac:dyDescent="0.25">
      <c r="A4" s="2"/>
      <c r="B4" s="52" t="s">
        <v>2</v>
      </c>
      <c r="C4" s="53" t="s">
        <v>1</v>
      </c>
      <c r="D4" s="53"/>
      <c r="E4" s="53"/>
      <c r="F4" s="53"/>
      <c r="G4" s="53"/>
    </row>
    <row r="5" spans="1:7" ht="15.75" x14ac:dyDescent="0.25">
      <c r="A5" s="2"/>
      <c r="B5" s="50"/>
      <c r="C5" s="51"/>
      <c r="D5" s="51"/>
      <c r="E5" s="51"/>
      <c r="F5" s="51"/>
      <c r="G5" s="51"/>
    </row>
    <row r="6" spans="1:7" x14ac:dyDescent="0.2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x14ac:dyDescent="0.25">
      <c r="A7" s="6">
        <v>1.1000000000000001</v>
      </c>
      <c r="B7" s="7" t="s">
        <v>10</v>
      </c>
      <c r="C7" s="8" t="s">
        <v>11</v>
      </c>
      <c r="D7" s="9">
        <v>2620074863.4000006</v>
      </c>
      <c r="E7" s="9">
        <f>+E8+E61</f>
        <v>8839267.8300000001</v>
      </c>
      <c r="F7" s="9">
        <f>+ROUND(F8+F61,2)</f>
        <v>87877129.609999999</v>
      </c>
      <c r="G7" s="9">
        <f>+D7+E7-F7</f>
        <v>2541037001.6200004</v>
      </c>
    </row>
    <row r="8" spans="1:7" x14ac:dyDescent="0.25">
      <c r="A8" s="6">
        <v>1.1000000000000001</v>
      </c>
      <c r="B8" s="10" t="s">
        <v>12</v>
      </c>
      <c r="C8" s="11" t="s">
        <v>13</v>
      </c>
      <c r="D8" s="12">
        <v>435513715.43000001</v>
      </c>
      <c r="E8" s="12">
        <f>+ROUND(E9+E18+E24+E57,2)</f>
        <v>8839267.8300000001</v>
      </c>
      <c r="F8" s="12">
        <f>+ROUND(F9+F18+F24+F57,2)</f>
        <v>66379097.539999999</v>
      </c>
      <c r="G8" s="12">
        <f t="shared" ref="G8:G71" si="0">+ROUND(D8+E8-F8,2)</f>
        <v>377973885.72000003</v>
      </c>
    </row>
    <row r="9" spans="1:7" x14ac:dyDescent="0.25">
      <c r="A9" s="6">
        <v>1.1000000000000001</v>
      </c>
      <c r="B9" s="10" t="s">
        <v>14</v>
      </c>
      <c r="C9" s="11" t="s">
        <v>15</v>
      </c>
      <c r="D9" s="12">
        <v>70526474.010000005</v>
      </c>
      <c r="E9" s="12">
        <f>+ROUND(E10,2)</f>
        <v>0</v>
      </c>
      <c r="F9" s="12">
        <f t="shared" ref="E9:F11" si="1">+ROUND(F10,2)</f>
        <v>62065.55</v>
      </c>
      <c r="G9" s="12">
        <f t="shared" si="0"/>
        <v>70464408.459999993</v>
      </c>
    </row>
    <row r="10" spans="1:7" x14ac:dyDescent="0.25">
      <c r="A10" s="6">
        <v>1.1000000000000001</v>
      </c>
      <c r="B10" s="13" t="s">
        <v>16</v>
      </c>
      <c r="C10" s="14" t="s">
        <v>17</v>
      </c>
      <c r="D10" s="15">
        <v>70526474.010000005</v>
      </c>
      <c r="E10" s="15">
        <f t="shared" si="1"/>
        <v>0</v>
      </c>
      <c r="F10" s="15">
        <f t="shared" si="1"/>
        <v>62065.55</v>
      </c>
      <c r="G10" s="15">
        <f>+ROUND(D10+E10-F10,2)</f>
        <v>70464408.459999993</v>
      </c>
    </row>
    <row r="11" spans="1:7" x14ac:dyDescent="0.25">
      <c r="A11" s="6">
        <v>1.1000000000000001</v>
      </c>
      <c r="B11" s="13" t="s">
        <v>18</v>
      </c>
      <c r="C11" s="14" t="s">
        <v>19</v>
      </c>
      <c r="D11" s="15">
        <v>70526474.010000005</v>
      </c>
      <c r="E11" s="15">
        <f t="shared" si="1"/>
        <v>0</v>
      </c>
      <c r="F11" s="15">
        <f t="shared" si="1"/>
        <v>62065.55</v>
      </c>
      <c r="G11" s="15">
        <f t="shared" si="0"/>
        <v>70464408.459999993</v>
      </c>
    </row>
    <row r="12" spans="1:7" x14ac:dyDescent="0.25">
      <c r="A12" s="6">
        <v>1.1000000000000001</v>
      </c>
      <c r="B12" s="13" t="s">
        <v>20</v>
      </c>
      <c r="C12" s="14" t="s">
        <v>21</v>
      </c>
      <c r="D12" s="15">
        <v>70526474.010000005</v>
      </c>
      <c r="E12" s="15">
        <f>+ROUND(E13+E14+E16,2)</f>
        <v>0</v>
      </c>
      <c r="F12" s="15">
        <f>+ROUND(F13+F14+F16,2)</f>
        <v>62065.55</v>
      </c>
      <c r="G12" s="15">
        <f>+ROUND(D12+E12-F12,2)</f>
        <v>70464408.459999993</v>
      </c>
    </row>
    <row r="13" spans="1:7" x14ac:dyDescent="0.25">
      <c r="A13" s="6">
        <v>1.1000000000000001</v>
      </c>
      <c r="B13" s="16" t="s">
        <v>22</v>
      </c>
      <c r="C13" s="17" t="s">
        <v>23</v>
      </c>
      <c r="D13" s="15">
        <v>0</v>
      </c>
      <c r="E13" s="15">
        <v>0</v>
      </c>
      <c r="F13" s="15">
        <v>0</v>
      </c>
      <c r="G13" s="15">
        <f t="shared" si="0"/>
        <v>0</v>
      </c>
    </row>
    <row r="14" spans="1:7" x14ac:dyDescent="0.25">
      <c r="A14" s="6">
        <v>1.1000000000000001</v>
      </c>
      <c r="B14" s="13" t="s">
        <v>24</v>
      </c>
      <c r="C14" s="14" t="s">
        <v>25</v>
      </c>
      <c r="D14" s="15">
        <v>24437204.559999999</v>
      </c>
      <c r="E14" s="15">
        <f>+ROUND(E15,2)</f>
        <v>0</v>
      </c>
      <c r="F14" s="15">
        <f>+ROUND(F15,2)</f>
        <v>10202.42</v>
      </c>
      <c r="G14" s="15">
        <f>+ROUND(D14+E14-F14,2)</f>
        <v>24427002.140000001</v>
      </c>
    </row>
    <row r="15" spans="1:7" x14ac:dyDescent="0.25">
      <c r="A15" s="6">
        <v>1.1000000000000001</v>
      </c>
      <c r="B15" s="18" t="s">
        <v>26</v>
      </c>
      <c r="C15" s="19" t="s">
        <v>27</v>
      </c>
      <c r="D15" s="15">
        <v>24437204.559999999</v>
      </c>
      <c r="E15" s="15">
        <v>0</v>
      </c>
      <c r="F15" s="15">
        <v>10202.42</v>
      </c>
      <c r="G15" s="15">
        <f t="shared" si="0"/>
        <v>24427002.140000001</v>
      </c>
    </row>
    <row r="16" spans="1:7" x14ac:dyDescent="0.25">
      <c r="A16" s="6">
        <v>1.1000000000000001</v>
      </c>
      <c r="B16" s="16" t="s">
        <v>28</v>
      </c>
      <c r="C16" s="17" t="s">
        <v>29</v>
      </c>
      <c r="D16" s="15">
        <v>46089269.450000003</v>
      </c>
      <c r="E16" s="15">
        <f>SUM(E17:E17)</f>
        <v>0</v>
      </c>
      <c r="F16" s="15">
        <f>SUM(F17:F17)</f>
        <v>51863.13</v>
      </c>
      <c r="G16" s="15">
        <f t="shared" si="0"/>
        <v>46037406.32</v>
      </c>
    </row>
    <row r="17" spans="1:7" x14ac:dyDescent="0.25">
      <c r="A17" s="6">
        <v>1.1000000000000001</v>
      </c>
      <c r="B17" s="20" t="s">
        <v>30</v>
      </c>
      <c r="C17" s="21" t="s">
        <v>31</v>
      </c>
      <c r="D17" s="15">
        <v>46089269.450000003</v>
      </c>
      <c r="E17" s="15">
        <v>0</v>
      </c>
      <c r="F17" s="15">
        <v>51863.13</v>
      </c>
      <c r="G17" s="15">
        <f t="shared" si="0"/>
        <v>46037406.32</v>
      </c>
    </row>
    <row r="18" spans="1:7" x14ac:dyDescent="0.25">
      <c r="A18" s="6">
        <v>1.1000000000000001</v>
      </c>
      <c r="B18" s="10" t="s">
        <v>32</v>
      </c>
      <c r="C18" s="11" t="s">
        <v>33</v>
      </c>
      <c r="D18" s="22">
        <v>309585547.07999998</v>
      </c>
      <c r="E18" s="22">
        <f>+ROUND(E19,2)</f>
        <v>0</v>
      </c>
      <c r="F18" s="22">
        <f>+ROUND(F19,2)</f>
        <v>64429501.329999998</v>
      </c>
      <c r="G18" s="22">
        <f>+ROUND(D18+E18-F18,2)</f>
        <v>245156045.75</v>
      </c>
    </row>
    <row r="19" spans="1:7" x14ac:dyDescent="0.25">
      <c r="A19" s="6">
        <v>1.1000000000000001</v>
      </c>
      <c r="B19" s="13" t="s">
        <v>34</v>
      </c>
      <c r="C19" s="14" t="s">
        <v>35</v>
      </c>
      <c r="D19" s="15">
        <v>309585547.07999998</v>
      </c>
      <c r="E19" s="15">
        <f>+ROUND(E20,2)</f>
        <v>0</v>
      </c>
      <c r="F19" s="15">
        <f>+F20</f>
        <v>64429501.329999998</v>
      </c>
      <c r="G19" s="15">
        <f>+ROUND(D19+E19-F19,2)</f>
        <v>245156045.75</v>
      </c>
    </row>
    <row r="20" spans="1:7" x14ac:dyDescent="0.25">
      <c r="A20" s="6">
        <v>1.1000000000000001</v>
      </c>
      <c r="B20" s="13" t="s">
        <v>36</v>
      </c>
      <c r="C20" s="14" t="s">
        <v>37</v>
      </c>
      <c r="D20" s="15">
        <v>309585547.07999998</v>
      </c>
      <c r="E20" s="15">
        <f>+ROUND(E21,2)</f>
        <v>0</v>
      </c>
      <c r="F20" s="15">
        <f>+F21</f>
        <v>64429501.329999998</v>
      </c>
      <c r="G20" s="15">
        <f t="shared" si="0"/>
        <v>245156045.75</v>
      </c>
    </row>
    <row r="21" spans="1:7" x14ac:dyDescent="0.25">
      <c r="A21" s="6">
        <v>1.1000000000000001</v>
      </c>
      <c r="B21" s="13" t="s">
        <v>38</v>
      </c>
      <c r="C21" s="14" t="s">
        <v>39</v>
      </c>
      <c r="D21" s="15">
        <v>309585547.07999998</v>
      </c>
      <c r="E21" s="15">
        <f>+ROUND(E22,2)</f>
        <v>0</v>
      </c>
      <c r="F21" s="15">
        <f>+F22</f>
        <v>64429501.329999998</v>
      </c>
      <c r="G21" s="15">
        <f t="shared" si="0"/>
        <v>245156045.75</v>
      </c>
    </row>
    <row r="22" spans="1:7" x14ac:dyDescent="0.25">
      <c r="A22" s="6">
        <v>1.1000000000000001</v>
      </c>
      <c r="B22" s="18" t="s">
        <v>40</v>
      </c>
      <c r="C22" s="14" t="s">
        <v>39</v>
      </c>
      <c r="D22" s="15">
        <v>309585547.07999998</v>
      </c>
      <c r="E22" s="15">
        <f>+ROUND(E23,2)</f>
        <v>0</v>
      </c>
      <c r="F22" s="15">
        <f>+F23</f>
        <v>64429501.329999998</v>
      </c>
      <c r="G22" s="15">
        <f t="shared" si="0"/>
        <v>245156045.75</v>
      </c>
    </row>
    <row r="23" spans="1:7" x14ac:dyDescent="0.25">
      <c r="A23" s="6">
        <v>1.1000000000000001</v>
      </c>
      <c r="B23" s="18" t="s">
        <v>41</v>
      </c>
      <c r="C23" s="23" t="s">
        <v>31</v>
      </c>
      <c r="D23" s="15">
        <v>309585547.07999998</v>
      </c>
      <c r="E23" s="15">
        <v>0</v>
      </c>
      <c r="F23" s="15">
        <v>64429501.329999998</v>
      </c>
      <c r="G23" s="15">
        <f t="shared" si="0"/>
        <v>245156045.75</v>
      </c>
    </row>
    <row r="24" spans="1:7" x14ac:dyDescent="0.25">
      <c r="A24" s="6">
        <v>1.1000000000000001</v>
      </c>
      <c r="B24" s="10" t="s">
        <v>42</v>
      </c>
      <c r="C24" s="11" t="s">
        <v>43</v>
      </c>
      <c r="D24" s="12">
        <v>44815831.340000004</v>
      </c>
      <c r="E24" s="12">
        <f>+ROUND(E25,2)</f>
        <v>0</v>
      </c>
      <c r="F24" s="12">
        <f>+ROUND(F25,2)</f>
        <v>1887530.66</v>
      </c>
      <c r="G24" s="12">
        <f>+D24+E24-F24</f>
        <v>42928300.680000007</v>
      </c>
    </row>
    <row r="25" spans="1:7" x14ac:dyDescent="0.25">
      <c r="A25" s="6">
        <v>1.1000000000000001</v>
      </c>
      <c r="B25" s="13" t="s">
        <v>44</v>
      </c>
      <c r="C25" s="14" t="s">
        <v>45</v>
      </c>
      <c r="D25" s="15">
        <v>44815831.340000004</v>
      </c>
      <c r="E25" s="15">
        <f>+E26+E32+E36+E44+E48</f>
        <v>0</v>
      </c>
      <c r="F25" s="15">
        <f>+F26+F32+F36+F44+F48</f>
        <v>1887530.6600000001</v>
      </c>
      <c r="G25" s="15">
        <f>+D25+E25-F25</f>
        <v>42928300.680000007</v>
      </c>
    </row>
    <row r="26" spans="1:7" x14ac:dyDescent="0.25">
      <c r="A26" s="6">
        <v>1.1000000000000001</v>
      </c>
      <c r="B26" s="13" t="s">
        <v>46</v>
      </c>
      <c r="C26" s="14" t="s">
        <v>47</v>
      </c>
      <c r="D26" s="15">
        <v>22529641.440000001</v>
      </c>
      <c r="E26" s="15">
        <f>+E27+E28+E29+E30+E31</f>
        <v>0</v>
      </c>
      <c r="F26" s="15">
        <f>+F27+F28+F29+F30+F31</f>
        <v>936328.86</v>
      </c>
      <c r="G26" s="15">
        <f t="shared" si="0"/>
        <v>21593312.579999998</v>
      </c>
    </row>
    <row r="27" spans="1:7" x14ac:dyDescent="0.25">
      <c r="A27" s="6">
        <v>1.1000000000000001</v>
      </c>
      <c r="B27" s="13" t="s">
        <v>48</v>
      </c>
      <c r="C27" s="14" t="s">
        <v>49</v>
      </c>
      <c r="D27" s="15">
        <v>9195564.9900000002</v>
      </c>
      <c r="E27" s="15">
        <v>0</v>
      </c>
      <c r="F27" s="15">
        <v>618231.11</v>
      </c>
      <c r="G27" s="15">
        <f t="shared" si="0"/>
        <v>8577333.8800000008</v>
      </c>
    </row>
    <row r="28" spans="1:7" x14ac:dyDescent="0.25">
      <c r="A28" s="6">
        <v>1.1000000000000001</v>
      </c>
      <c r="B28" s="13" t="s">
        <v>50</v>
      </c>
      <c r="C28" s="14" t="s">
        <v>51</v>
      </c>
      <c r="D28" s="15">
        <v>0</v>
      </c>
      <c r="E28" s="15">
        <v>0</v>
      </c>
      <c r="F28" s="15">
        <v>0</v>
      </c>
      <c r="G28" s="15">
        <f t="shared" si="0"/>
        <v>0</v>
      </c>
    </row>
    <row r="29" spans="1:7" x14ac:dyDescent="0.25">
      <c r="A29" s="6">
        <v>1.1000000000000001</v>
      </c>
      <c r="B29" s="13" t="s">
        <v>52</v>
      </c>
      <c r="C29" s="14" t="s">
        <v>53</v>
      </c>
      <c r="D29" s="15">
        <v>0</v>
      </c>
      <c r="E29" s="15">
        <v>0</v>
      </c>
      <c r="F29" s="15">
        <v>0</v>
      </c>
      <c r="G29" s="15">
        <f t="shared" si="0"/>
        <v>0</v>
      </c>
    </row>
    <row r="30" spans="1:7" x14ac:dyDescent="0.25">
      <c r="A30" s="6">
        <v>1.1000000000000001</v>
      </c>
      <c r="B30" s="13" t="s">
        <v>54</v>
      </c>
      <c r="C30" s="14" t="s">
        <v>55</v>
      </c>
      <c r="D30" s="15">
        <v>13319776.449999999</v>
      </c>
      <c r="E30" s="15">
        <v>0</v>
      </c>
      <c r="F30" s="15">
        <v>318097.75</v>
      </c>
      <c r="G30" s="15">
        <f t="shared" si="0"/>
        <v>13001678.699999999</v>
      </c>
    </row>
    <row r="31" spans="1:7" x14ac:dyDescent="0.25">
      <c r="A31" s="6">
        <v>1.1000000000000001</v>
      </c>
      <c r="B31" s="13" t="s">
        <v>56</v>
      </c>
      <c r="C31" s="14" t="s">
        <v>57</v>
      </c>
      <c r="D31" s="15">
        <v>14300</v>
      </c>
      <c r="E31" s="15">
        <v>0</v>
      </c>
      <c r="F31" s="15">
        <v>0</v>
      </c>
      <c r="G31" s="15">
        <f t="shared" si="0"/>
        <v>14300</v>
      </c>
    </row>
    <row r="32" spans="1:7" x14ac:dyDescent="0.25">
      <c r="A32" s="6">
        <v>1.1000000000000001</v>
      </c>
      <c r="B32" s="24" t="s">
        <v>58</v>
      </c>
      <c r="C32" s="25" t="s">
        <v>59</v>
      </c>
      <c r="D32" s="15">
        <v>1155098.74</v>
      </c>
      <c r="E32" s="15">
        <f>+ROUND(E33+E34,2)</f>
        <v>0</v>
      </c>
      <c r="F32" s="15">
        <f>+ROUND(F33+F34,2)</f>
        <v>98862.55</v>
      </c>
      <c r="G32" s="15">
        <f>+ROUND(D32+E32-F32,2)</f>
        <v>1056236.19</v>
      </c>
    </row>
    <row r="33" spans="1:7" x14ac:dyDescent="0.25">
      <c r="A33" s="6">
        <v>1.1000000000000001</v>
      </c>
      <c r="B33" s="24" t="s">
        <v>60</v>
      </c>
      <c r="C33" s="25" t="s">
        <v>61</v>
      </c>
      <c r="D33" s="15">
        <v>0</v>
      </c>
      <c r="E33" s="15">
        <v>0</v>
      </c>
      <c r="F33" s="15">
        <v>0</v>
      </c>
      <c r="G33" s="15">
        <f t="shared" si="0"/>
        <v>0</v>
      </c>
    </row>
    <row r="34" spans="1:7" x14ac:dyDescent="0.25">
      <c r="A34" s="6">
        <v>1.1000000000000001</v>
      </c>
      <c r="B34" s="24" t="s">
        <v>62</v>
      </c>
      <c r="C34" s="25" t="s">
        <v>63</v>
      </c>
      <c r="D34" s="15">
        <v>1155098.74</v>
      </c>
      <c r="E34" s="15">
        <v>0</v>
      </c>
      <c r="F34" s="15">
        <v>98862.55</v>
      </c>
      <c r="G34" s="15">
        <f t="shared" si="0"/>
        <v>1056236.19</v>
      </c>
    </row>
    <row r="35" spans="1:7" x14ac:dyDescent="0.25">
      <c r="A35" s="6">
        <v>1.1000000000000001</v>
      </c>
      <c r="B35" s="24" t="s">
        <v>64</v>
      </c>
      <c r="C35" s="25" t="s">
        <v>65</v>
      </c>
      <c r="D35" s="15">
        <v>0</v>
      </c>
      <c r="E35" s="15">
        <v>0</v>
      </c>
      <c r="F35" s="15">
        <v>0</v>
      </c>
      <c r="G35" s="15">
        <f t="shared" si="0"/>
        <v>0</v>
      </c>
    </row>
    <row r="36" spans="1:7" x14ac:dyDescent="0.25">
      <c r="A36" s="6">
        <v>1.1000000000000001</v>
      </c>
      <c r="B36" s="13" t="s">
        <v>66</v>
      </c>
      <c r="C36" s="14" t="s">
        <v>67</v>
      </c>
      <c r="D36" s="15">
        <v>3652297.23</v>
      </c>
      <c r="E36" s="15">
        <f>+E37+E38+E39+E40+E41+E42+E43</f>
        <v>0</v>
      </c>
      <c r="F36" s="15">
        <f>+F37+F38+F39+F40+F41+F42+F43</f>
        <v>0</v>
      </c>
      <c r="G36" s="15">
        <f>+D36+E36-F36</f>
        <v>3652297.23</v>
      </c>
    </row>
    <row r="37" spans="1:7" x14ac:dyDescent="0.25">
      <c r="A37" s="6">
        <v>1.1000000000000001</v>
      </c>
      <c r="B37" s="13" t="s">
        <v>68</v>
      </c>
      <c r="C37" s="14" t="s">
        <v>69</v>
      </c>
      <c r="D37" s="15">
        <v>1524638.68</v>
      </c>
      <c r="E37" s="15">
        <v>0</v>
      </c>
      <c r="F37" s="15">
        <v>0</v>
      </c>
      <c r="G37" s="15">
        <f t="shared" si="0"/>
        <v>1524638.68</v>
      </c>
    </row>
    <row r="38" spans="1:7" x14ac:dyDescent="0.25">
      <c r="A38" s="6">
        <v>1.1000000000000001</v>
      </c>
      <c r="B38" s="13" t="s">
        <v>70</v>
      </c>
      <c r="C38" s="14" t="s">
        <v>71</v>
      </c>
      <c r="D38" s="15">
        <v>83904</v>
      </c>
      <c r="E38" s="15">
        <v>0</v>
      </c>
      <c r="F38" s="15">
        <v>0</v>
      </c>
      <c r="G38" s="15">
        <f t="shared" si="0"/>
        <v>83904</v>
      </c>
    </row>
    <row r="39" spans="1:7" x14ac:dyDescent="0.25">
      <c r="A39" s="6">
        <v>1.1000000000000001</v>
      </c>
      <c r="B39" s="13" t="s">
        <v>72</v>
      </c>
      <c r="C39" s="14" t="s">
        <v>73</v>
      </c>
      <c r="D39" s="15">
        <v>69204</v>
      </c>
      <c r="E39" s="15">
        <v>0</v>
      </c>
      <c r="F39" s="15">
        <v>0</v>
      </c>
      <c r="G39" s="15">
        <f t="shared" si="0"/>
        <v>69204</v>
      </c>
    </row>
    <row r="40" spans="1:7" x14ac:dyDescent="0.25">
      <c r="A40" s="6">
        <v>1.1000000000000001</v>
      </c>
      <c r="B40" s="13" t="s">
        <v>74</v>
      </c>
      <c r="C40" s="14" t="s">
        <v>75</v>
      </c>
      <c r="D40" s="15">
        <v>1949760.34</v>
      </c>
      <c r="E40" s="15">
        <v>0</v>
      </c>
      <c r="F40" s="15">
        <v>0</v>
      </c>
      <c r="G40" s="15">
        <f>+ROUND(D40+E40-F40,2)</f>
        <v>1949760.34</v>
      </c>
    </row>
    <row r="41" spans="1:7" x14ac:dyDescent="0.25">
      <c r="A41" s="6">
        <v>1.1000000000000001</v>
      </c>
      <c r="B41" s="13" t="s">
        <v>76</v>
      </c>
      <c r="C41" s="14" t="s">
        <v>77</v>
      </c>
      <c r="D41" s="15">
        <v>24790.21</v>
      </c>
      <c r="E41" s="15">
        <v>0</v>
      </c>
      <c r="F41" s="15">
        <v>0</v>
      </c>
      <c r="G41" s="15">
        <f t="shared" si="0"/>
        <v>24790.21</v>
      </c>
    </row>
    <row r="42" spans="1:7" x14ac:dyDescent="0.25">
      <c r="A42" s="6">
        <v>1.1000000000000001</v>
      </c>
      <c r="B42" s="13" t="s">
        <v>78</v>
      </c>
      <c r="C42" s="14" t="s">
        <v>79</v>
      </c>
      <c r="D42" s="15">
        <v>0</v>
      </c>
      <c r="E42" s="15">
        <v>0</v>
      </c>
      <c r="F42" s="15">
        <v>0</v>
      </c>
      <c r="G42" s="15">
        <f t="shared" si="0"/>
        <v>0</v>
      </c>
    </row>
    <row r="43" spans="1:7" ht="25.5" x14ac:dyDescent="0.25">
      <c r="A43" s="6">
        <v>1.1000000000000001</v>
      </c>
      <c r="B43" s="13" t="s">
        <v>80</v>
      </c>
      <c r="C43" s="14" t="s">
        <v>81</v>
      </c>
      <c r="D43" s="15">
        <v>0</v>
      </c>
      <c r="E43" s="15">
        <v>0</v>
      </c>
      <c r="F43" s="15">
        <v>0</v>
      </c>
      <c r="G43" s="15">
        <f t="shared" si="0"/>
        <v>0</v>
      </c>
    </row>
    <row r="44" spans="1:7" x14ac:dyDescent="0.25">
      <c r="A44" s="6">
        <v>1.1000000000000001</v>
      </c>
      <c r="B44" s="13" t="s">
        <v>82</v>
      </c>
      <c r="C44" s="14" t="s">
        <v>83</v>
      </c>
      <c r="D44" s="15">
        <v>2704013.709999999</v>
      </c>
      <c r="E44" s="15">
        <f>+ROUND(E45+E46+E47,2)</f>
        <v>0</v>
      </c>
      <c r="F44" s="15">
        <f>+ROUND(F45+F46+F47,2)</f>
        <v>0</v>
      </c>
      <c r="G44" s="15">
        <f>+D44+E44-F44</f>
        <v>2704013.709999999</v>
      </c>
    </row>
    <row r="45" spans="1:7" x14ac:dyDescent="0.25">
      <c r="A45" s="6">
        <v>1.1000000000000001</v>
      </c>
      <c r="B45" s="13" t="s">
        <v>84</v>
      </c>
      <c r="C45" s="14" t="s">
        <v>85</v>
      </c>
      <c r="D45" s="15">
        <v>601070.36</v>
      </c>
      <c r="E45" s="15">
        <v>0</v>
      </c>
      <c r="F45" s="15">
        <v>0</v>
      </c>
      <c r="G45" s="15">
        <f t="shared" si="0"/>
        <v>601070.36</v>
      </c>
    </row>
    <row r="46" spans="1:7" x14ac:dyDescent="0.25">
      <c r="A46" s="6">
        <v>1.1000000000000001</v>
      </c>
      <c r="B46" s="13" t="s">
        <v>86</v>
      </c>
      <c r="C46" s="23" t="s">
        <v>87</v>
      </c>
      <c r="D46" s="15">
        <v>2102943.35</v>
      </c>
      <c r="E46" s="15">
        <v>0</v>
      </c>
      <c r="F46" s="15">
        <v>0</v>
      </c>
      <c r="G46" s="15">
        <f t="shared" si="0"/>
        <v>2102943.35</v>
      </c>
    </row>
    <row r="47" spans="1:7" x14ac:dyDescent="0.25">
      <c r="A47" s="6">
        <v>1.1000000000000001</v>
      </c>
      <c r="B47" s="13" t="s">
        <v>88</v>
      </c>
      <c r="C47" s="23" t="s">
        <v>89</v>
      </c>
      <c r="D47" s="15">
        <v>0</v>
      </c>
      <c r="E47" s="15">
        <v>0</v>
      </c>
      <c r="F47" s="15">
        <v>0</v>
      </c>
      <c r="G47" s="15">
        <f t="shared" si="0"/>
        <v>0</v>
      </c>
    </row>
    <row r="48" spans="1:7" x14ac:dyDescent="0.25">
      <c r="A48" s="6">
        <v>1.1000000000000001</v>
      </c>
      <c r="B48" s="13" t="s">
        <v>90</v>
      </c>
      <c r="C48" s="14" t="s">
        <v>91</v>
      </c>
      <c r="D48" s="15">
        <v>14774780.220000001</v>
      </c>
      <c r="E48" s="15">
        <f>+ROUND(E49+E50+E51+E52+E53+E54+E55+E56,2)</f>
        <v>0</v>
      </c>
      <c r="F48" s="15">
        <f>+ROUND(F49+F50+F51+F52+F53+F54+F55+F56,2)</f>
        <v>852339.25</v>
      </c>
      <c r="G48" s="15">
        <f t="shared" si="0"/>
        <v>13922440.970000001</v>
      </c>
    </row>
    <row r="49" spans="1:9" x14ac:dyDescent="0.25">
      <c r="A49" s="6">
        <v>1.1000000000000001</v>
      </c>
      <c r="B49" s="13" t="s">
        <v>92</v>
      </c>
      <c r="C49" s="14" t="s">
        <v>93</v>
      </c>
      <c r="D49" s="15">
        <v>3312360.3</v>
      </c>
      <c r="E49" s="15">
        <v>0</v>
      </c>
      <c r="F49" s="15">
        <v>95972.94</v>
      </c>
      <c r="G49" s="15">
        <f t="shared" si="0"/>
        <v>3216387.36</v>
      </c>
    </row>
    <row r="50" spans="1:9" x14ac:dyDescent="0.25">
      <c r="A50" s="6">
        <v>1.1000000000000001</v>
      </c>
      <c r="B50" s="13" t="s">
        <v>94</v>
      </c>
      <c r="C50" s="14" t="s">
        <v>95</v>
      </c>
      <c r="D50" s="15">
        <v>31471</v>
      </c>
      <c r="E50" s="15">
        <v>0</v>
      </c>
      <c r="F50" s="15">
        <v>31471</v>
      </c>
      <c r="G50" s="15">
        <f>+ROUND(D50+E50-F50,2)</f>
        <v>0</v>
      </c>
      <c r="I50" s="54" t="s">
        <v>894</v>
      </c>
    </row>
    <row r="51" spans="1:9" x14ac:dyDescent="0.25">
      <c r="A51" s="6">
        <v>1.1000000000000001</v>
      </c>
      <c r="B51" s="13" t="s">
        <v>96</v>
      </c>
      <c r="C51" s="14" t="s">
        <v>97</v>
      </c>
      <c r="D51" s="15">
        <v>7232657.8300000001</v>
      </c>
      <c r="E51" s="15">
        <v>0</v>
      </c>
      <c r="F51" s="15">
        <v>428633.17</v>
      </c>
      <c r="G51" s="15">
        <f t="shared" si="0"/>
        <v>6804024.6600000001</v>
      </c>
    </row>
    <row r="52" spans="1:9" x14ac:dyDescent="0.25">
      <c r="A52" s="6">
        <v>1.1000000000000001</v>
      </c>
      <c r="B52" s="13" t="s">
        <v>98</v>
      </c>
      <c r="C52" s="14" t="s">
        <v>99</v>
      </c>
      <c r="D52" s="15">
        <v>1003105.14</v>
      </c>
      <c r="E52" s="15">
        <v>0</v>
      </c>
      <c r="F52" s="15">
        <v>73994</v>
      </c>
      <c r="G52" s="15">
        <f t="shared" si="0"/>
        <v>929111.14</v>
      </c>
    </row>
    <row r="53" spans="1:9" x14ac:dyDescent="0.25">
      <c r="A53" s="6">
        <v>1.1000000000000001</v>
      </c>
      <c r="B53" s="13" t="s">
        <v>100</v>
      </c>
      <c r="C53" s="14" t="s">
        <v>101</v>
      </c>
      <c r="D53" s="15">
        <v>1300378.7</v>
      </c>
      <c r="E53" s="15">
        <v>0</v>
      </c>
      <c r="F53" s="15">
        <v>30128.82</v>
      </c>
      <c r="G53" s="15">
        <f t="shared" si="0"/>
        <v>1270249.8799999999</v>
      </c>
    </row>
    <row r="54" spans="1:9" x14ac:dyDescent="0.25">
      <c r="A54" s="6">
        <v>1.1000000000000001</v>
      </c>
      <c r="B54" s="13" t="s">
        <v>102</v>
      </c>
      <c r="C54" s="14" t="s">
        <v>103</v>
      </c>
      <c r="D54" s="15">
        <v>634419.11</v>
      </c>
      <c r="E54" s="15">
        <v>0</v>
      </c>
      <c r="F54" s="15">
        <v>156275</v>
      </c>
      <c r="G54" s="15">
        <f t="shared" si="0"/>
        <v>478144.11</v>
      </c>
    </row>
    <row r="55" spans="1:9" x14ac:dyDescent="0.25">
      <c r="A55" s="6">
        <v>1.1000000000000001</v>
      </c>
      <c r="B55" s="13" t="s">
        <v>104</v>
      </c>
      <c r="C55" s="14" t="s">
        <v>105</v>
      </c>
      <c r="D55" s="15">
        <v>805038</v>
      </c>
      <c r="E55" s="15">
        <v>0</v>
      </c>
      <c r="F55" s="15">
        <v>31104</v>
      </c>
      <c r="G55" s="15">
        <f t="shared" si="0"/>
        <v>773934</v>
      </c>
    </row>
    <row r="56" spans="1:9" x14ac:dyDescent="0.25">
      <c r="A56" s="6">
        <v>1.1000000000000001</v>
      </c>
      <c r="B56" s="13" t="s">
        <v>106</v>
      </c>
      <c r="C56" s="14" t="s">
        <v>107</v>
      </c>
      <c r="D56" s="15">
        <v>455350.14</v>
      </c>
      <c r="E56" s="15">
        <v>0</v>
      </c>
      <c r="F56" s="15">
        <v>4760.32</v>
      </c>
      <c r="G56" s="15">
        <f t="shared" si="0"/>
        <v>450589.82</v>
      </c>
    </row>
    <row r="57" spans="1:9" x14ac:dyDescent="0.25">
      <c r="A57" s="6">
        <v>1.1000000000000001</v>
      </c>
      <c r="B57" s="13" t="s">
        <v>108</v>
      </c>
      <c r="C57" s="26" t="s">
        <v>109</v>
      </c>
      <c r="D57" s="15">
        <v>10585863</v>
      </c>
      <c r="E57" s="15">
        <f t="shared" ref="E57:F59" si="2">+ROUND(E58,2)</f>
        <v>8839267.8300000001</v>
      </c>
      <c r="F57" s="15">
        <f t="shared" si="2"/>
        <v>0</v>
      </c>
      <c r="G57" s="15">
        <f t="shared" si="0"/>
        <v>19425130.829999998</v>
      </c>
    </row>
    <row r="58" spans="1:9" x14ac:dyDescent="0.25">
      <c r="A58" s="6">
        <v>1.1000000000000001</v>
      </c>
      <c r="B58" s="13" t="s">
        <v>110</v>
      </c>
      <c r="C58" s="25" t="s">
        <v>111</v>
      </c>
      <c r="D58" s="15">
        <v>10585863</v>
      </c>
      <c r="E58" s="15">
        <f t="shared" si="2"/>
        <v>8839267.8300000001</v>
      </c>
      <c r="F58" s="15">
        <f t="shared" si="2"/>
        <v>0</v>
      </c>
      <c r="G58" s="15">
        <f t="shared" si="0"/>
        <v>19425130.829999998</v>
      </c>
    </row>
    <row r="59" spans="1:9" x14ac:dyDescent="0.25">
      <c r="A59" s="6">
        <v>1.1000000000000001</v>
      </c>
      <c r="B59" s="13" t="s">
        <v>112</v>
      </c>
      <c r="C59" s="25" t="s">
        <v>113</v>
      </c>
      <c r="D59" s="15">
        <v>10585863</v>
      </c>
      <c r="E59" s="15">
        <f t="shared" si="2"/>
        <v>8839267.8300000001</v>
      </c>
      <c r="F59" s="15">
        <f t="shared" si="2"/>
        <v>0</v>
      </c>
      <c r="G59" s="15">
        <f t="shared" si="0"/>
        <v>19425130.829999998</v>
      </c>
    </row>
    <row r="60" spans="1:9" x14ac:dyDescent="0.25">
      <c r="A60" s="6">
        <v>1.1000000000000001</v>
      </c>
      <c r="B60" s="13" t="s">
        <v>114</v>
      </c>
      <c r="C60" s="25" t="s">
        <v>115</v>
      </c>
      <c r="D60" s="15">
        <v>10585863</v>
      </c>
      <c r="E60" s="15">
        <v>8839267.8300000001</v>
      </c>
      <c r="F60" s="15">
        <v>0</v>
      </c>
      <c r="G60" s="15">
        <f t="shared" si="0"/>
        <v>19425130.829999998</v>
      </c>
    </row>
    <row r="61" spans="1:9" x14ac:dyDescent="0.25">
      <c r="A61" s="6">
        <v>1.1000000000000001</v>
      </c>
      <c r="B61" s="10" t="s">
        <v>116</v>
      </c>
      <c r="C61" s="11" t="s">
        <v>117</v>
      </c>
      <c r="D61" s="12">
        <v>2184561147.9700003</v>
      </c>
      <c r="E61" s="12">
        <f>+ROUND(E62,2)</f>
        <v>0</v>
      </c>
      <c r="F61" s="12">
        <f>+ROUND(F62,2)</f>
        <v>21498032.07</v>
      </c>
      <c r="G61" s="12">
        <f>+D61+E61-F61</f>
        <v>2163063115.9000001</v>
      </c>
    </row>
    <row r="62" spans="1:9" x14ac:dyDescent="0.25">
      <c r="A62" s="6">
        <v>1.1000000000000001</v>
      </c>
      <c r="B62" s="10" t="s">
        <v>118</v>
      </c>
      <c r="C62" s="11" t="s">
        <v>119</v>
      </c>
      <c r="D62" s="12">
        <v>2184561147.9699998</v>
      </c>
      <c r="E62" s="12">
        <f>+E63+E246</f>
        <v>0</v>
      </c>
      <c r="F62" s="12">
        <f>+F63+F246</f>
        <v>21498032.07</v>
      </c>
      <c r="G62" s="12">
        <f>+G63+G246</f>
        <v>2163063115.9000001</v>
      </c>
    </row>
    <row r="63" spans="1:9" x14ac:dyDescent="0.25">
      <c r="A63" s="6">
        <v>1.1000000000000001</v>
      </c>
      <c r="B63" s="13" t="s">
        <v>120</v>
      </c>
      <c r="C63" s="14" t="s">
        <v>121</v>
      </c>
      <c r="D63" s="15">
        <v>2144926109.3299999</v>
      </c>
      <c r="E63" s="15">
        <f>+ROUND(E64+E69+E88+E95+E102+E127+E164+E195+E214+E227,2)</f>
        <v>0</v>
      </c>
      <c r="F63" s="15">
        <f>+ROUND(F64+F69+F88+F95+F102+F127+F164+F195+F214+F227,2)</f>
        <v>18437424.09</v>
      </c>
      <c r="G63" s="15">
        <f>+ROUND(G64+G69+G88+G95+G102+G127+G164+G195+G214+G227,2)</f>
        <v>2126488685.24</v>
      </c>
    </row>
    <row r="64" spans="1:9" x14ac:dyDescent="0.25">
      <c r="A64" s="6">
        <v>1.1000000000000001</v>
      </c>
      <c r="B64" s="13" t="s">
        <v>122</v>
      </c>
      <c r="C64" s="14" t="s">
        <v>123</v>
      </c>
      <c r="D64" s="15">
        <v>654176839</v>
      </c>
      <c r="E64" s="15">
        <f>+E65</f>
        <v>0</v>
      </c>
      <c r="F64" s="15">
        <v>0</v>
      </c>
      <c r="G64" s="15">
        <f t="shared" si="0"/>
        <v>654176839</v>
      </c>
    </row>
    <row r="65" spans="1:7" x14ac:dyDescent="0.25">
      <c r="A65" s="6">
        <v>1.1000000000000001</v>
      </c>
      <c r="B65" s="13" t="s">
        <v>124</v>
      </c>
      <c r="C65" s="14" t="s">
        <v>125</v>
      </c>
      <c r="D65" s="15">
        <v>654176839</v>
      </c>
      <c r="E65" s="15">
        <f>SUM(E66:E68)</f>
        <v>0</v>
      </c>
      <c r="F65" s="15">
        <f>SUM(F66:F68)</f>
        <v>0</v>
      </c>
      <c r="G65" s="15">
        <f t="shared" si="0"/>
        <v>654176839</v>
      </c>
    </row>
    <row r="66" spans="1:7" x14ac:dyDescent="0.25">
      <c r="A66" s="6">
        <v>1.1000000000000001</v>
      </c>
      <c r="B66" s="16" t="s">
        <v>126</v>
      </c>
      <c r="C66" s="17" t="s">
        <v>127</v>
      </c>
      <c r="D66" s="15">
        <v>238254000</v>
      </c>
      <c r="E66" s="15">
        <v>0</v>
      </c>
      <c r="F66" s="15">
        <v>0</v>
      </c>
      <c r="G66" s="15">
        <f t="shared" si="0"/>
        <v>238254000</v>
      </c>
    </row>
    <row r="67" spans="1:7" x14ac:dyDescent="0.25">
      <c r="A67" s="6">
        <v>1.1000000000000001</v>
      </c>
      <c r="B67" s="16" t="s">
        <v>128</v>
      </c>
      <c r="C67" s="17" t="s">
        <v>129</v>
      </c>
      <c r="D67" s="15">
        <v>415922839</v>
      </c>
      <c r="E67" s="15">
        <v>0</v>
      </c>
      <c r="F67" s="15">
        <v>0</v>
      </c>
      <c r="G67" s="15">
        <f t="shared" si="0"/>
        <v>415922839</v>
      </c>
    </row>
    <row r="68" spans="1:7" x14ac:dyDescent="0.25">
      <c r="A68" s="6">
        <v>1.1000000000000001</v>
      </c>
      <c r="B68" s="16" t="s">
        <v>130</v>
      </c>
      <c r="C68" s="17" t="s">
        <v>131</v>
      </c>
      <c r="D68" s="15">
        <v>0</v>
      </c>
      <c r="E68" s="15">
        <v>0</v>
      </c>
      <c r="F68" s="15">
        <v>0</v>
      </c>
      <c r="G68" s="15">
        <f t="shared" si="0"/>
        <v>0</v>
      </c>
    </row>
    <row r="69" spans="1:7" x14ac:dyDescent="0.25">
      <c r="A69" s="6">
        <v>1.1000000000000001</v>
      </c>
      <c r="B69" s="13" t="s">
        <v>132</v>
      </c>
      <c r="C69" s="14" t="s">
        <v>133</v>
      </c>
      <c r="D69" s="15">
        <v>996749101.94000006</v>
      </c>
      <c r="E69" s="15">
        <f>+ROUND(E70+E79,2)</f>
        <v>0</v>
      </c>
      <c r="F69" s="15">
        <f>+ROUND(F70+F79,2)</f>
        <v>2053920.92</v>
      </c>
      <c r="G69" s="15">
        <f t="shared" si="0"/>
        <v>994695181.01999998</v>
      </c>
    </row>
    <row r="70" spans="1:7" x14ac:dyDescent="0.25">
      <c r="A70" s="6">
        <v>1.1000000000000001</v>
      </c>
      <c r="B70" s="13" t="s">
        <v>134</v>
      </c>
      <c r="C70" s="14" t="s">
        <v>135</v>
      </c>
      <c r="D70" s="15">
        <v>860203565.13999999</v>
      </c>
      <c r="E70" s="15">
        <f>+ROUND(E71+E72+E73+E74+E75+E76+E77+E78,2)</f>
        <v>0</v>
      </c>
      <c r="F70" s="15">
        <f>+ROUND(F71+F72+F73+F74+F75+F76+F77+F78,2)</f>
        <v>1818370.97</v>
      </c>
      <c r="G70" s="15">
        <f t="shared" si="0"/>
        <v>858385194.16999996</v>
      </c>
    </row>
    <row r="71" spans="1:7" x14ac:dyDescent="0.25">
      <c r="A71" s="6">
        <v>1.1000000000000001</v>
      </c>
      <c r="B71" s="16" t="s">
        <v>136</v>
      </c>
      <c r="C71" s="17" t="s">
        <v>127</v>
      </c>
      <c r="D71" s="15">
        <v>571286402.37</v>
      </c>
      <c r="E71" s="15">
        <v>0</v>
      </c>
      <c r="F71" s="15">
        <v>0</v>
      </c>
      <c r="G71" s="15">
        <f t="shared" si="0"/>
        <v>571286402.37</v>
      </c>
    </row>
    <row r="72" spans="1:7" x14ac:dyDescent="0.25">
      <c r="A72" s="6">
        <v>1.1000000000000001</v>
      </c>
      <c r="B72" s="16" t="s">
        <v>137</v>
      </c>
      <c r="C72" s="17" t="s">
        <v>129</v>
      </c>
      <c r="D72" s="15">
        <v>519736181.94999999</v>
      </c>
      <c r="E72" s="15">
        <v>0</v>
      </c>
      <c r="F72" s="15">
        <v>0</v>
      </c>
      <c r="G72" s="15">
        <f t="shared" ref="G72:G135" si="3">+ROUND(D72+E72-F72,2)</f>
        <v>519736181.94999999</v>
      </c>
    </row>
    <row r="73" spans="1:7" x14ac:dyDescent="0.25">
      <c r="A73" s="6">
        <v>1.1000000000000001</v>
      </c>
      <c r="B73" s="16" t="s">
        <v>138</v>
      </c>
      <c r="C73" s="17" t="s">
        <v>139</v>
      </c>
      <c r="D73" s="15">
        <v>-230819019.18000001</v>
      </c>
      <c r="E73" s="15">
        <v>0</v>
      </c>
      <c r="F73" s="15">
        <v>1818370.97</v>
      </c>
      <c r="G73" s="15">
        <f t="shared" si="3"/>
        <v>-232637390.15000001</v>
      </c>
    </row>
    <row r="74" spans="1:7" x14ac:dyDescent="0.25">
      <c r="A74" s="6">
        <v>1.1000000000000001</v>
      </c>
      <c r="B74" s="16" t="s">
        <v>140</v>
      </c>
      <c r="C74" s="17" t="s">
        <v>131</v>
      </c>
      <c r="D74" s="15">
        <v>0</v>
      </c>
      <c r="E74" s="15">
        <v>0</v>
      </c>
      <c r="F74" s="15">
        <v>0</v>
      </c>
      <c r="G74" s="15">
        <f t="shared" si="3"/>
        <v>0</v>
      </c>
    </row>
    <row r="75" spans="1:7" x14ac:dyDescent="0.25">
      <c r="A75" s="6">
        <v>1.1000000000000001</v>
      </c>
      <c r="B75" s="16" t="s">
        <v>141</v>
      </c>
      <c r="C75" s="17" t="s">
        <v>142</v>
      </c>
      <c r="D75" s="15">
        <v>0</v>
      </c>
      <c r="E75" s="15">
        <v>0</v>
      </c>
      <c r="F75" s="15">
        <v>0</v>
      </c>
      <c r="G75" s="15">
        <f t="shared" si="3"/>
        <v>0</v>
      </c>
    </row>
    <row r="76" spans="1:7" x14ac:dyDescent="0.25">
      <c r="A76" s="6">
        <v>1.1000000000000001</v>
      </c>
      <c r="B76" s="16" t="s">
        <v>143</v>
      </c>
      <c r="C76" s="17" t="s">
        <v>144</v>
      </c>
      <c r="D76" s="15">
        <v>0</v>
      </c>
      <c r="E76" s="15">
        <v>0</v>
      </c>
      <c r="F76" s="15">
        <v>0</v>
      </c>
      <c r="G76" s="15">
        <f t="shared" si="3"/>
        <v>0</v>
      </c>
    </row>
    <row r="77" spans="1:7" x14ac:dyDescent="0.25">
      <c r="A77" s="6">
        <v>1.1000000000000001</v>
      </c>
      <c r="B77" s="16" t="s">
        <v>145</v>
      </c>
      <c r="C77" s="17" t="s">
        <v>146</v>
      </c>
      <c r="D77" s="15">
        <v>0</v>
      </c>
      <c r="E77" s="15">
        <v>0</v>
      </c>
      <c r="F77" s="15">
        <v>0</v>
      </c>
      <c r="G77" s="15">
        <f t="shared" si="3"/>
        <v>0</v>
      </c>
    </row>
    <row r="78" spans="1:7" x14ac:dyDescent="0.25">
      <c r="A78" s="6">
        <v>1.1000000000000001</v>
      </c>
      <c r="B78" s="16" t="s">
        <v>147</v>
      </c>
      <c r="C78" s="17" t="s">
        <v>148</v>
      </c>
      <c r="D78" s="15">
        <v>0</v>
      </c>
      <c r="E78" s="15">
        <v>0</v>
      </c>
      <c r="F78" s="15">
        <v>0</v>
      </c>
      <c r="G78" s="15">
        <f t="shared" si="3"/>
        <v>0</v>
      </c>
    </row>
    <row r="79" spans="1:7" x14ac:dyDescent="0.25">
      <c r="A79" s="6">
        <v>1.1000000000000001</v>
      </c>
      <c r="B79" s="13" t="s">
        <v>149</v>
      </c>
      <c r="C79" s="14" t="s">
        <v>150</v>
      </c>
      <c r="D79" s="15">
        <v>136545536.80000001</v>
      </c>
      <c r="E79" s="15">
        <f>+ROUND(E80+E81+E82+E83+E84+E85+E86+E87,2)</f>
        <v>0</v>
      </c>
      <c r="F79" s="15">
        <f>+ROUND(F80+F81+F82+F83+F84+F85+F86+F87,2)</f>
        <v>235549.95</v>
      </c>
      <c r="G79" s="15">
        <f t="shared" si="3"/>
        <v>136309986.84999999</v>
      </c>
    </row>
    <row r="80" spans="1:7" x14ac:dyDescent="0.25">
      <c r="A80" s="6">
        <v>1.1000000000000001</v>
      </c>
      <c r="B80" s="16" t="s">
        <v>151</v>
      </c>
      <c r="C80" s="17" t="s">
        <v>127</v>
      </c>
      <c r="D80" s="15">
        <v>106825827.25</v>
      </c>
      <c r="E80" s="15">
        <v>0</v>
      </c>
      <c r="F80" s="15">
        <v>0</v>
      </c>
      <c r="G80" s="15">
        <f t="shared" si="3"/>
        <v>106825827.25</v>
      </c>
    </row>
    <row r="81" spans="1:7" x14ac:dyDescent="0.25">
      <c r="A81" s="6">
        <v>1.1000000000000001</v>
      </c>
      <c r="B81" s="16" t="s">
        <v>152</v>
      </c>
      <c r="C81" s="17" t="s">
        <v>129</v>
      </c>
      <c r="D81" s="15">
        <v>25174172.75</v>
      </c>
      <c r="E81" s="15">
        <v>0</v>
      </c>
      <c r="F81" s="15">
        <v>0</v>
      </c>
      <c r="G81" s="15">
        <f t="shared" si="3"/>
        <v>25174172.75</v>
      </c>
    </row>
    <row r="82" spans="1:7" x14ac:dyDescent="0.25">
      <c r="A82" s="6">
        <v>1.1000000000000001</v>
      </c>
      <c r="B82" s="16" t="s">
        <v>153</v>
      </c>
      <c r="C82" s="17" t="s">
        <v>139</v>
      </c>
      <c r="D82" s="15">
        <v>-10454463.199999999</v>
      </c>
      <c r="E82" s="15">
        <v>0</v>
      </c>
      <c r="F82" s="15">
        <v>235549.95</v>
      </c>
      <c r="G82" s="15">
        <f t="shared" si="3"/>
        <v>-10690013.15</v>
      </c>
    </row>
    <row r="83" spans="1:7" x14ac:dyDescent="0.25">
      <c r="A83" s="6">
        <v>1.1000000000000001</v>
      </c>
      <c r="B83" s="16" t="s">
        <v>154</v>
      </c>
      <c r="C83" s="17" t="s">
        <v>131</v>
      </c>
      <c r="D83" s="15">
        <v>0</v>
      </c>
      <c r="E83" s="15">
        <v>0</v>
      </c>
      <c r="F83" s="15">
        <v>0</v>
      </c>
      <c r="G83" s="15">
        <f t="shared" si="3"/>
        <v>0</v>
      </c>
    </row>
    <row r="84" spans="1:7" x14ac:dyDescent="0.25">
      <c r="A84" s="6">
        <v>1.1000000000000001</v>
      </c>
      <c r="B84" s="16" t="s">
        <v>155</v>
      </c>
      <c r="C84" s="17" t="s">
        <v>142</v>
      </c>
      <c r="D84" s="15">
        <v>15000000</v>
      </c>
      <c r="E84" s="15">
        <v>0</v>
      </c>
      <c r="F84" s="15">
        <v>0</v>
      </c>
      <c r="G84" s="15">
        <f t="shared" si="3"/>
        <v>15000000</v>
      </c>
    </row>
    <row r="85" spans="1:7" x14ac:dyDescent="0.25">
      <c r="A85" s="6">
        <v>1.1000000000000001</v>
      </c>
      <c r="B85" s="16" t="s">
        <v>156</v>
      </c>
      <c r="C85" s="17" t="s">
        <v>144</v>
      </c>
      <c r="D85" s="15">
        <v>0</v>
      </c>
      <c r="E85" s="15">
        <v>0</v>
      </c>
      <c r="F85" s="15">
        <v>0</v>
      </c>
      <c r="G85" s="15">
        <f t="shared" si="3"/>
        <v>0</v>
      </c>
    </row>
    <row r="86" spans="1:7" x14ac:dyDescent="0.25">
      <c r="A86" s="6">
        <v>1.1000000000000001</v>
      </c>
      <c r="B86" s="16" t="s">
        <v>157</v>
      </c>
      <c r="C86" s="17" t="s">
        <v>146</v>
      </c>
      <c r="D86" s="15">
        <v>0</v>
      </c>
      <c r="E86" s="15">
        <v>0</v>
      </c>
      <c r="F86" s="15">
        <v>0</v>
      </c>
      <c r="G86" s="15">
        <f t="shared" si="3"/>
        <v>0</v>
      </c>
    </row>
    <row r="87" spans="1:7" x14ac:dyDescent="0.25">
      <c r="A87" s="6">
        <v>1.1000000000000001</v>
      </c>
      <c r="B87" s="16" t="s">
        <v>158</v>
      </c>
      <c r="C87" s="17" t="s">
        <v>148</v>
      </c>
      <c r="D87" s="15">
        <v>0</v>
      </c>
      <c r="E87" s="15">
        <v>0</v>
      </c>
      <c r="F87" s="15">
        <v>0</v>
      </c>
      <c r="G87" s="15">
        <f t="shared" si="3"/>
        <v>0</v>
      </c>
    </row>
    <row r="88" spans="1:7" x14ac:dyDescent="0.25">
      <c r="A88" s="6">
        <v>1.1000000000000001</v>
      </c>
      <c r="B88" s="16" t="s">
        <v>159</v>
      </c>
      <c r="C88" s="25" t="s">
        <v>160</v>
      </c>
      <c r="D88" s="15">
        <v>21167688.579999998</v>
      </c>
      <c r="E88" s="15">
        <f>+ROUND(E89,2)</f>
        <v>0</v>
      </c>
      <c r="F88" s="15">
        <f>+ROUND(F89,2)</f>
        <v>174097.22</v>
      </c>
      <c r="G88" s="15">
        <f t="shared" si="3"/>
        <v>20993591.359999999</v>
      </c>
    </row>
    <row r="89" spans="1:7" x14ac:dyDescent="0.25">
      <c r="A89" s="6">
        <v>1.1000000000000001</v>
      </c>
      <c r="B89" s="16" t="s">
        <v>161</v>
      </c>
      <c r="C89" s="25" t="s">
        <v>162</v>
      </c>
      <c r="D89" s="15">
        <v>21167688.579999998</v>
      </c>
      <c r="E89" s="15">
        <f>+ROUND(E90+E91+E92+E93+E94,2)</f>
        <v>0</v>
      </c>
      <c r="F89" s="15">
        <f>+ROUND(F90+F91+F92+F93+F94,2)</f>
        <v>174097.22</v>
      </c>
      <c r="G89" s="15">
        <f t="shared" si="3"/>
        <v>20993591.359999999</v>
      </c>
    </row>
    <row r="90" spans="1:7" x14ac:dyDescent="0.25">
      <c r="A90" s="6">
        <v>1.1000000000000001</v>
      </c>
      <c r="B90" s="16" t="s">
        <v>163</v>
      </c>
      <c r="C90" s="27" t="s">
        <v>127</v>
      </c>
      <c r="D90" s="15">
        <v>33600000</v>
      </c>
      <c r="E90" s="15">
        <v>0</v>
      </c>
      <c r="F90" s="15">
        <v>0</v>
      </c>
      <c r="G90" s="15">
        <f t="shared" si="3"/>
        <v>33600000</v>
      </c>
    </row>
    <row r="91" spans="1:7" x14ac:dyDescent="0.25">
      <c r="A91" s="6">
        <v>1.1000000000000001</v>
      </c>
      <c r="B91" s="16" t="s">
        <v>164</v>
      </c>
      <c r="C91" s="27" t="s">
        <v>129</v>
      </c>
      <c r="D91" s="15">
        <v>0</v>
      </c>
      <c r="E91" s="15">
        <v>0</v>
      </c>
      <c r="F91" s="15">
        <v>0</v>
      </c>
      <c r="G91" s="15">
        <f t="shared" si="3"/>
        <v>0</v>
      </c>
    </row>
    <row r="92" spans="1:7" x14ac:dyDescent="0.25">
      <c r="A92" s="6">
        <v>1.1000000000000001</v>
      </c>
      <c r="B92" s="16" t="s">
        <v>165</v>
      </c>
      <c r="C92" s="27" t="s">
        <v>139</v>
      </c>
      <c r="D92" s="15">
        <v>-18357311.420000002</v>
      </c>
      <c r="E92" s="15">
        <v>0</v>
      </c>
      <c r="F92" s="15">
        <v>174097.22</v>
      </c>
      <c r="G92" s="15">
        <f t="shared" si="3"/>
        <v>-18531408.640000001</v>
      </c>
    </row>
    <row r="93" spans="1:7" x14ac:dyDescent="0.25">
      <c r="A93" s="6">
        <v>1.1000000000000001</v>
      </c>
      <c r="B93" s="16" t="s">
        <v>166</v>
      </c>
      <c r="C93" s="27" t="s">
        <v>131</v>
      </c>
      <c r="D93" s="15">
        <v>0</v>
      </c>
      <c r="E93" s="15">
        <v>0</v>
      </c>
      <c r="F93" s="15">
        <v>0</v>
      </c>
      <c r="G93" s="15">
        <f t="shared" si="3"/>
        <v>0</v>
      </c>
    </row>
    <row r="94" spans="1:7" x14ac:dyDescent="0.25">
      <c r="A94" s="6">
        <v>1.1000000000000001</v>
      </c>
      <c r="B94" s="16" t="s">
        <v>167</v>
      </c>
      <c r="C94" s="27" t="s">
        <v>142</v>
      </c>
      <c r="D94" s="15">
        <v>5925000</v>
      </c>
      <c r="E94" s="15">
        <v>0</v>
      </c>
      <c r="F94" s="15">
        <v>0</v>
      </c>
      <c r="G94" s="15">
        <f t="shared" si="3"/>
        <v>5925000</v>
      </c>
    </row>
    <row r="95" spans="1:7" x14ac:dyDescent="0.25">
      <c r="A95" s="6">
        <v>1.1000000000000001</v>
      </c>
      <c r="B95" s="16" t="s">
        <v>168</v>
      </c>
      <c r="C95" s="25" t="s">
        <v>169</v>
      </c>
      <c r="D95" s="15">
        <v>154139598.11000001</v>
      </c>
      <c r="E95" s="15">
        <f>+ROUND(E96,2)</f>
        <v>0</v>
      </c>
      <c r="F95" s="15">
        <f>+ROUND(F96,2)</f>
        <v>2022824.08</v>
      </c>
      <c r="G95" s="15">
        <f t="shared" si="3"/>
        <v>152116774.03</v>
      </c>
    </row>
    <row r="96" spans="1:7" x14ac:dyDescent="0.25">
      <c r="A96" s="6">
        <v>1.1000000000000001</v>
      </c>
      <c r="B96" s="16" t="s">
        <v>170</v>
      </c>
      <c r="C96" s="25" t="s">
        <v>171</v>
      </c>
      <c r="D96" s="15">
        <v>154139598.11000001</v>
      </c>
      <c r="E96" s="15">
        <f>+ROUND(E97+E98+E99+E100+E101,2)</f>
        <v>0</v>
      </c>
      <c r="F96" s="15">
        <f>+ROUND(F97+F98+F99+F100+F101,2)</f>
        <v>2022824.08</v>
      </c>
      <c r="G96" s="15">
        <f t="shared" si="3"/>
        <v>152116774.03</v>
      </c>
    </row>
    <row r="97" spans="1:7" x14ac:dyDescent="0.25">
      <c r="A97" s="6">
        <v>1.1000000000000001</v>
      </c>
      <c r="B97" s="16" t="s">
        <v>172</v>
      </c>
      <c r="C97" s="27" t="s">
        <v>127</v>
      </c>
      <c r="D97" s="15">
        <v>122248678.55</v>
      </c>
      <c r="E97" s="15">
        <v>0</v>
      </c>
      <c r="F97" s="15">
        <v>0</v>
      </c>
      <c r="G97" s="15">
        <f t="shared" si="3"/>
        <v>122248678.55</v>
      </c>
    </row>
    <row r="98" spans="1:7" x14ac:dyDescent="0.25">
      <c r="A98" s="6">
        <v>1.1000000000000001</v>
      </c>
      <c r="B98" s="16" t="s">
        <v>173</v>
      </c>
      <c r="C98" s="27" t="s">
        <v>129</v>
      </c>
      <c r="D98" s="15">
        <v>0</v>
      </c>
      <c r="E98" s="15">
        <v>0</v>
      </c>
      <c r="F98" s="15">
        <v>0</v>
      </c>
      <c r="G98" s="15">
        <f t="shared" si="3"/>
        <v>0</v>
      </c>
    </row>
    <row r="99" spans="1:7" x14ac:dyDescent="0.25">
      <c r="A99" s="6">
        <v>1.1000000000000001</v>
      </c>
      <c r="B99" s="16" t="s">
        <v>174</v>
      </c>
      <c r="C99" s="27" t="s">
        <v>139</v>
      </c>
      <c r="D99" s="15">
        <v>-116981485.78</v>
      </c>
      <c r="E99" s="15">
        <v>0</v>
      </c>
      <c r="F99" s="15">
        <v>2022824.08</v>
      </c>
      <c r="G99" s="15">
        <f t="shared" si="3"/>
        <v>-119004309.86</v>
      </c>
    </row>
    <row r="100" spans="1:7" x14ac:dyDescent="0.25">
      <c r="A100" s="6">
        <v>1.1000000000000001</v>
      </c>
      <c r="B100" s="16" t="s">
        <v>175</v>
      </c>
      <c r="C100" s="27" t="s">
        <v>131</v>
      </c>
      <c r="D100" s="15">
        <v>0</v>
      </c>
      <c r="E100" s="15">
        <v>0</v>
      </c>
      <c r="F100" s="15">
        <v>0</v>
      </c>
      <c r="G100" s="15">
        <f t="shared" si="3"/>
        <v>0</v>
      </c>
    </row>
    <row r="101" spans="1:7" x14ac:dyDescent="0.25">
      <c r="A101" s="6">
        <v>1.1000000000000001</v>
      </c>
      <c r="B101" s="16" t="s">
        <v>176</v>
      </c>
      <c r="C101" s="27" t="s">
        <v>142</v>
      </c>
      <c r="D101" s="15">
        <v>148872405.34</v>
      </c>
      <c r="E101" s="15">
        <v>0</v>
      </c>
      <c r="F101" s="15">
        <v>0</v>
      </c>
      <c r="G101" s="15">
        <f t="shared" si="3"/>
        <v>148872405.34</v>
      </c>
    </row>
    <row r="102" spans="1:7" x14ac:dyDescent="0.25">
      <c r="A102" s="6">
        <v>1.1000000000000001</v>
      </c>
      <c r="B102" s="16" t="s">
        <v>177</v>
      </c>
      <c r="C102" s="25" t="s">
        <v>178</v>
      </c>
      <c r="D102" s="15">
        <v>7243960.3600000003</v>
      </c>
      <c r="E102" s="15">
        <f>+ROUND(E103+E109+E115+E121,2)</f>
        <v>0</v>
      </c>
      <c r="F102" s="15">
        <f>+ROUND(F103+F109+F115+F121,2)</f>
        <v>276712.64</v>
      </c>
      <c r="G102" s="15">
        <f t="shared" si="3"/>
        <v>6967247.7199999997</v>
      </c>
    </row>
    <row r="103" spans="1:7" x14ac:dyDescent="0.25">
      <c r="A103" s="6">
        <v>1.1000000000000001</v>
      </c>
      <c r="B103" s="16" t="s">
        <v>179</v>
      </c>
      <c r="C103" s="25" t="s">
        <v>180</v>
      </c>
      <c r="D103" s="15">
        <v>1007979.32</v>
      </c>
      <c r="E103" s="15">
        <f>+ROUND(E104+E105+E106+E107+E108,2)</f>
        <v>0</v>
      </c>
      <c r="F103" s="15">
        <f>+ROUND(F104+F105+F106+F107+F108,2)</f>
        <v>38167.79</v>
      </c>
      <c r="G103" s="15">
        <f t="shared" si="3"/>
        <v>969811.53</v>
      </c>
    </row>
    <row r="104" spans="1:7" x14ac:dyDescent="0.25">
      <c r="A104" s="6">
        <v>1.1000000000000001</v>
      </c>
      <c r="B104" s="16" t="s">
        <v>181</v>
      </c>
      <c r="C104" s="27" t="s">
        <v>127</v>
      </c>
      <c r="D104" s="15">
        <v>16474163.91</v>
      </c>
      <c r="E104" s="15">
        <v>0</v>
      </c>
      <c r="F104" s="15">
        <v>0</v>
      </c>
      <c r="G104" s="15">
        <f t="shared" si="3"/>
        <v>16474163.91</v>
      </c>
    </row>
    <row r="105" spans="1:7" x14ac:dyDescent="0.25">
      <c r="A105" s="6">
        <v>1.1000000000000001</v>
      </c>
      <c r="B105" s="16" t="s">
        <v>182</v>
      </c>
      <c r="C105" s="27" t="s">
        <v>129</v>
      </c>
      <c r="D105" s="15">
        <v>0</v>
      </c>
      <c r="E105" s="15">
        <v>0</v>
      </c>
      <c r="F105" s="15">
        <v>0</v>
      </c>
      <c r="G105" s="15">
        <f t="shared" si="3"/>
        <v>0</v>
      </c>
    </row>
    <row r="106" spans="1:7" x14ac:dyDescent="0.25">
      <c r="A106" s="6">
        <v>1.1000000000000001</v>
      </c>
      <c r="B106" s="16" t="s">
        <v>183</v>
      </c>
      <c r="C106" s="27" t="s">
        <v>139</v>
      </c>
      <c r="D106" s="15">
        <v>-16385025.09</v>
      </c>
      <c r="E106" s="15">
        <v>0</v>
      </c>
      <c r="F106" s="15">
        <v>38167.79</v>
      </c>
      <c r="G106" s="15">
        <f t="shared" si="3"/>
        <v>-16423192.880000001</v>
      </c>
    </row>
    <row r="107" spans="1:7" x14ac:dyDescent="0.25">
      <c r="A107" s="6">
        <v>1.1000000000000001</v>
      </c>
      <c r="B107" s="16" t="s">
        <v>184</v>
      </c>
      <c r="C107" s="27" t="s">
        <v>131</v>
      </c>
      <c r="D107" s="15">
        <v>0</v>
      </c>
      <c r="E107" s="15">
        <v>0</v>
      </c>
      <c r="F107" s="15">
        <v>0</v>
      </c>
      <c r="G107" s="15">
        <f t="shared" si="3"/>
        <v>0</v>
      </c>
    </row>
    <row r="108" spans="1:7" x14ac:dyDescent="0.25">
      <c r="A108" s="6">
        <v>1.1000000000000001</v>
      </c>
      <c r="B108" s="16" t="s">
        <v>185</v>
      </c>
      <c r="C108" s="27" t="s">
        <v>142</v>
      </c>
      <c r="D108" s="15">
        <v>918840.5</v>
      </c>
      <c r="E108" s="15">
        <v>0</v>
      </c>
      <c r="F108" s="15">
        <v>0</v>
      </c>
      <c r="G108" s="15">
        <f t="shared" si="3"/>
        <v>918840.5</v>
      </c>
    </row>
    <row r="109" spans="1:7" x14ac:dyDescent="0.25">
      <c r="A109" s="6">
        <v>1.1000000000000001</v>
      </c>
      <c r="B109" s="16" t="s">
        <v>186</v>
      </c>
      <c r="C109" s="25" t="s">
        <v>187</v>
      </c>
      <c r="D109" s="15">
        <v>671317.3</v>
      </c>
      <c r="E109" s="15">
        <f>+ROUND(E110+E111+E112+E113+E114,2)</f>
        <v>0</v>
      </c>
      <c r="F109" s="15">
        <f>+ROUND(F110+F111+F112+F113+F114,2)</f>
        <v>25979.84</v>
      </c>
      <c r="G109" s="15">
        <f t="shared" si="3"/>
        <v>645337.46</v>
      </c>
    </row>
    <row r="110" spans="1:7" x14ac:dyDescent="0.25">
      <c r="A110" s="6">
        <v>1.1000000000000001</v>
      </c>
      <c r="B110" s="16" t="s">
        <v>188</v>
      </c>
      <c r="C110" s="27" t="s">
        <v>127</v>
      </c>
      <c r="D110" s="15">
        <v>2528490</v>
      </c>
      <c r="E110" s="15">
        <v>0</v>
      </c>
      <c r="F110" s="15">
        <v>0</v>
      </c>
      <c r="G110" s="15">
        <f t="shared" si="3"/>
        <v>2528490</v>
      </c>
    </row>
    <row r="111" spans="1:7" x14ac:dyDescent="0.25">
      <c r="A111" s="6">
        <v>1.1000000000000001</v>
      </c>
      <c r="B111" s="16" t="s">
        <v>189</v>
      </c>
      <c r="C111" s="27" t="s">
        <v>129</v>
      </c>
      <c r="D111" s="15">
        <v>0</v>
      </c>
      <c r="E111" s="15">
        <v>0</v>
      </c>
      <c r="F111" s="15">
        <v>0</v>
      </c>
      <c r="G111" s="15">
        <f t="shared" si="3"/>
        <v>0</v>
      </c>
    </row>
    <row r="112" spans="1:7" x14ac:dyDescent="0.25">
      <c r="A112" s="6">
        <v>1.1000000000000001</v>
      </c>
      <c r="B112" s="16" t="s">
        <v>190</v>
      </c>
      <c r="C112" s="27" t="s">
        <v>139</v>
      </c>
      <c r="D112" s="15">
        <v>-2185172.7000000002</v>
      </c>
      <c r="E112" s="15">
        <v>0</v>
      </c>
      <c r="F112" s="15">
        <v>25979.84</v>
      </c>
      <c r="G112" s="15">
        <f t="shared" si="3"/>
        <v>-2211152.54</v>
      </c>
    </row>
    <row r="113" spans="1:7" x14ac:dyDescent="0.25">
      <c r="A113" s="6">
        <v>1.1000000000000001</v>
      </c>
      <c r="B113" s="16" t="s">
        <v>191</v>
      </c>
      <c r="C113" s="27" t="s">
        <v>131</v>
      </c>
      <c r="D113" s="15">
        <v>0</v>
      </c>
      <c r="E113" s="15">
        <v>0</v>
      </c>
      <c r="F113" s="15">
        <v>0</v>
      </c>
      <c r="G113" s="15">
        <f t="shared" si="3"/>
        <v>0</v>
      </c>
    </row>
    <row r="114" spans="1:7" x14ac:dyDescent="0.25">
      <c r="A114" s="6">
        <v>1.1000000000000001</v>
      </c>
      <c r="B114" s="16" t="s">
        <v>192</v>
      </c>
      <c r="C114" s="27" t="s">
        <v>142</v>
      </c>
      <c r="D114" s="15">
        <v>328000</v>
      </c>
      <c r="E114" s="15">
        <v>0</v>
      </c>
      <c r="F114" s="15">
        <v>0</v>
      </c>
      <c r="G114" s="15">
        <f t="shared" si="3"/>
        <v>328000</v>
      </c>
    </row>
    <row r="115" spans="1:7" x14ac:dyDescent="0.25">
      <c r="A115" s="6">
        <v>1.1000000000000001</v>
      </c>
      <c r="B115" s="16" t="s">
        <v>193</v>
      </c>
      <c r="C115" s="25" t="s">
        <v>194</v>
      </c>
      <c r="D115" s="15">
        <v>3684941.4</v>
      </c>
      <c r="E115" s="15">
        <f>+ROUND(E116+E117+E118+E119+E120,2)</f>
        <v>0</v>
      </c>
      <c r="F115" s="15">
        <f>+ROUND(F116+F117+F118+F119+F120,2)</f>
        <v>139349.37</v>
      </c>
      <c r="G115" s="15">
        <f t="shared" si="3"/>
        <v>3545592.03</v>
      </c>
    </row>
    <row r="116" spans="1:7" x14ac:dyDescent="0.25">
      <c r="A116" s="6">
        <v>1.1000000000000001</v>
      </c>
      <c r="B116" s="16" t="s">
        <v>195</v>
      </c>
      <c r="C116" s="27" t="s">
        <v>127</v>
      </c>
      <c r="D116" s="15">
        <v>14404342.4</v>
      </c>
      <c r="E116" s="15">
        <v>0</v>
      </c>
      <c r="F116" s="15">
        <v>0</v>
      </c>
      <c r="G116" s="15">
        <f t="shared" si="3"/>
        <v>14404342.4</v>
      </c>
    </row>
    <row r="117" spans="1:7" x14ac:dyDescent="0.25">
      <c r="A117" s="6">
        <v>1.1000000000000001</v>
      </c>
      <c r="B117" s="16" t="s">
        <v>196</v>
      </c>
      <c r="C117" s="27" t="s">
        <v>129</v>
      </c>
      <c r="D117" s="15">
        <v>0</v>
      </c>
      <c r="E117" s="15">
        <v>0</v>
      </c>
      <c r="F117" s="15">
        <v>0</v>
      </c>
      <c r="G117" s="15">
        <f t="shared" si="3"/>
        <v>0</v>
      </c>
    </row>
    <row r="118" spans="1:7" x14ac:dyDescent="0.25">
      <c r="A118" s="6">
        <v>1.1000000000000001</v>
      </c>
      <c r="B118" s="16" t="s">
        <v>197</v>
      </c>
      <c r="C118" s="27" t="s">
        <v>139</v>
      </c>
      <c r="D118" s="15">
        <v>-11376810.199999999</v>
      </c>
      <c r="E118" s="15">
        <v>0</v>
      </c>
      <c r="F118" s="15">
        <v>139349.37</v>
      </c>
      <c r="G118" s="15">
        <f t="shared" si="3"/>
        <v>-11516159.57</v>
      </c>
    </row>
    <row r="119" spans="1:7" x14ac:dyDescent="0.25">
      <c r="A119" s="6">
        <v>1.1000000000000001</v>
      </c>
      <c r="B119" s="16" t="s">
        <v>198</v>
      </c>
      <c r="C119" s="27" t="s">
        <v>131</v>
      </c>
      <c r="D119" s="15">
        <v>0</v>
      </c>
      <c r="E119" s="15">
        <v>0</v>
      </c>
      <c r="F119" s="15">
        <v>0</v>
      </c>
      <c r="G119" s="15">
        <f t="shared" si="3"/>
        <v>0</v>
      </c>
    </row>
    <row r="120" spans="1:7" x14ac:dyDescent="0.25">
      <c r="A120" s="6">
        <v>1.1000000000000001</v>
      </c>
      <c r="B120" s="16" t="s">
        <v>199</v>
      </c>
      <c r="C120" s="27" t="s">
        <v>142</v>
      </c>
      <c r="D120" s="15">
        <v>657409.19999999995</v>
      </c>
      <c r="E120" s="15">
        <v>0</v>
      </c>
      <c r="F120" s="15">
        <v>0</v>
      </c>
      <c r="G120" s="15">
        <f t="shared" si="3"/>
        <v>657409.19999999995</v>
      </c>
    </row>
    <row r="121" spans="1:7" x14ac:dyDescent="0.25">
      <c r="A121" s="6">
        <v>1.1000000000000001</v>
      </c>
      <c r="B121" s="16" t="s">
        <v>200</v>
      </c>
      <c r="C121" s="25" t="s">
        <v>201</v>
      </c>
      <c r="D121" s="15">
        <v>1879722.34</v>
      </c>
      <c r="E121" s="15">
        <f>+ROUND(E122+E123+E124+E125+E126,2)</f>
        <v>0</v>
      </c>
      <c r="F121" s="15">
        <f>+ROUND(F122+F123+F124+F125+F126,2)</f>
        <v>73215.64</v>
      </c>
      <c r="G121" s="15">
        <f t="shared" si="3"/>
        <v>1806506.7</v>
      </c>
    </row>
    <row r="122" spans="1:7" x14ac:dyDescent="0.25">
      <c r="A122" s="6">
        <v>1.1000000000000001</v>
      </c>
      <c r="B122" s="16" t="s">
        <v>202</v>
      </c>
      <c r="C122" s="27" t="s">
        <v>127</v>
      </c>
      <c r="D122" s="15">
        <v>12381038</v>
      </c>
      <c r="E122" s="15">
        <v>0</v>
      </c>
      <c r="F122" s="15">
        <v>0</v>
      </c>
      <c r="G122" s="15">
        <f t="shared" si="3"/>
        <v>12381038</v>
      </c>
    </row>
    <row r="123" spans="1:7" x14ac:dyDescent="0.25">
      <c r="A123" s="6">
        <v>1.1000000000000001</v>
      </c>
      <c r="B123" s="16" t="s">
        <v>203</v>
      </c>
      <c r="C123" s="27" t="s">
        <v>129</v>
      </c>
      <c r="D123" s="15">
        <v>0</v>
      </c>
      <c r="E123" s="15">
        <v>0</v>
      </c>
      <c r="F123" s="15">
        <v>0</v>
      </c>
      <c r="G123" s="15">
        <f t="shared" si="3"/>
        <v>0</v>
      </c>
    </row>
    <row r="124" spans="1:7" x14ac:dyDescent="0.25">
      <c r="A124" s="6">
        <v>1.1000000000000001</v>
      </c>
      <c r="B124" s="16" t="s">
        <v>204</v>
      </c>
      <c r="C124" s="27" t="s">
        <v>139</v>
      </c>
      <c r="D124" s="15">
        <v>-11374945.66</v>
      </c>
      <c r="E124" s="15">
        <v>0</v>
      </c>
      <c r="F124" s="15">
        <v>73215.64</v>
      </c>
      <c r="G124" s="15">
        <f t="shared" si="3"/>
        <v>-11448161.300000001</v>
      </c>
    </row>
    <row r="125" spans="1:7" x14ac:dyDescent="0.25">
      <c r="A125" s="6">
        <v>1.1000000000000001</v>
      </c>
      <c r="B125" s="16" t="s">
        <v>205</v>
      </c>
      <c r="C125" s="27" t="s">
        <v>131</v>
      </c>
      <c r="D125" s="15">
        <v>0</v>
      </c>
      <c r="E125" s="15">
        <v>0</v>
      </c>
      <c r="F125" s="15">
        <v>0</v>
      </c>
      <c r="G125" s="15">
        <f t="shared" si="3"/>
        <v>0</v>
      </c>
    </row>
    <row r="126" spans="1:7" x14ac:dyDescent="0.25">
      <c r="A126" s="6">
        <v>1.1000000000000001</v>
      </c>
      <c r="B126" s="16" t="s">
        <v>206</v>
      </c>
      <c r="C126" s="27" t="s">
        <v>142</v>
      </c>
      <c r="D126" s="15">
        <v>873630</v>
      </c>
      <c r="E126" s="15">
        <v>0</v>
      </c>
      <c r="F126" s="15">
        <v>0</v>
      </c>
      <c r="G126" s="15">
        <f t="shared" si="3"/>
        <v>873630</v>
      </c>
    </row>
    <row r="127" spans="1:7" x14ac:dyDescent="0.25">
      <c r="A127" s="6">
        <v>1.1000000000000001</v>
      </c>
      <c r="B127" s="16" t="s">
        <v>207</v>
      </c>
      <c r="C127" s="25" t="s">
        <v>208</v>
      </c>
      <c r="D127" s="15">
        <v>97405030.120000005</v>
      </c>
      <c r="E127" s="15">
        <f>+ROUND(E128+E134+E140+E146+E152+E158,2)</f>
        <v>0</v>
      </c>
      <c r="F127" s="15">
        <f>+ROUND(F128+F134+F140+F146+F152+F158,2)</f>
        <v>3205079.89</v>
      </c>
      <c r="G127" s="15">
        <f t="shared" si="3"/>
        <v>94199950.230000004</v>
      </c>
    </row>
    <row r="128" spans="1:7" x14ac:dyDescent="0.25">
      <c r="A128" s="6">
        <v>1.1000000000000001</v>
      </c>
      <c r="B128" s="16" t="s">
        <v>209</v>
      </c>
      <c r="C128" s="25" t="s">
        <v>210</v>
      </c>
      <c r="D128" s="15">
        <v>7686108.9900000002</v>
      </c>
      <c r="E128" s="15">
        <f>+ROUND(E129+E130+E131+E132+E133,2)</f>
        <v>0</v>
      </c>
      <c r="F128" s="15">
        <f>+ROUND(F129+F130+F131+F132+F133,2)</f>
        <v>120510.76</v>
      </c>
      <c r="G128" s="15">
        <f t="shared" si="3"/>
        <v>7565598.2300000004</v>
      </c>
    </row>
    <row r="129" spans="1:7" x14ac:dyDescent="0.25">
      <c r="A129" s="6">
        <v>1.1000000000000001</v>
      </c>
      <c r="B129" s="16" t="s">
        <v>211</v>
      </c>
      <c r="C129" s="27" t="s">
        <v>127</v>
      </c>
      <c r="D129" s="15">
        <v>6351947.25</v>
      </c>
      <c r="E129" s="15">
        <v>0</v>
      </c>
      <c r="F129" s="15">
        <v>0</v>
      </c>
      <c r="G129" s="15">
        <f t="shared" si="3"/>
        <v>6351947.25</v>
      </c>
    </row>
    <row r="130" spans="1:7" x14ac:dyDescent="0.25">
      <c r="A130" s="6">
        <v>1.1000000000000001</v>
      </c>
      <c r="B130" s="16" t="s">
        <v>212</v>
      </c>
      <c r="C130" s="27" t="s">
        <v>129</v>
      </c>
      <c r="D130" s="15">
        <v>0</v>
      </c>
      <c r="E130" s="15">
        <v>0</v>
      </c>
      <c r="F130" s="15">
        <v>0</v>
      </c>
      <c r="G130" s="15">
        <f t="shared" si="3"/>
        <v>0</v>
      </c>
    </row>
    <row r="131" spans="1:7" x14ac:dyDescent="0.25">
      <c r="A131" s="6">
        <v>1.1000000000000001</v>
      </c>
      <c r="B131" s="16" t="s">
        <v>213</v>
      </c>
      <c r="C131" s="27" t="s">
        <v>139</v>
      </c>
      <c r="D131" s="15">
        <v>-6142147.6200000001</v>
      </c>
      <c r="E131" s="15">
        <v>0</v>
      </c>
      <c r="F131" s="15">
        <v>120510.76</v>
      </c>
      <c r="G131" s="15">
        <f t="shared" si="3"/>
        <v>-6262658.3799999999</v>
      </c>
    </row>
    <row r="132" spans="1:7" x14ac:dyDescent="0.25">
      <c r="A132" s="6">
        <v>1.1000000000000001</v>
      </c>
      <c r="B132" s="16" t="s">
        <v>214</v>
      </c>
      <c r="C132" s="27" t="s">
        <v>131</v>
      </c>
      <c r="D132" s="15">
        <v>0</v>
      </c>
      <c r="E132" s="15">
        <v>0</v>
      </c>
      <c r="F132" s="15">
        <v>0</v>
      </c>
      <c r="G132" s="15">
        <f t="shared" si="3"/>
        <v>0</v>
      </c>
    </row>
    <row r="133" spans="1:7" x14ac:dyDescent="0.25">
      <c r="A133" s="6">
        <v>1.1000000000000001</v>
      </c>
      <c r="B133" s="16" t="s">
        <v>215</v>
      </c>
      <c r="C133" s="27" t="s">
        <v>142</v>
      </c>
      <c r="D133" s="15">
        <v>7476309.3600000003</v>
      </c>
      <c r="E133" s="15">
        <v>0</v>
      </c>
      <c r="F133" s="15">
        <v>0</v>
      </c>
      <c r="G133" s="15">
        <f t="shared" si="3"/>
        <v>7476309.3600000003</v>
      </c>
    </row>
    <row r="134" spans="1:7" x14ac:dyDescent="0.25">
      <c r="A134" s="6">
        <v>1.1000000000000001</v>
      </c>
      <c r="B134" s="16" t="s">
        <v>216</v>
      </c>
      <c r="C134" s="25" t="s">
        <v>217</v>
      </c>
      <c r="D134" s="15">
        <v>1932783.21</v>
      </c>
      <c r="E134" s="15">
        <f>+ROUND(E135+E136+E137+E138+E139,2)</f>
        <v>0</v>
      </c>
      <c r="F134" s="15">
        <f>+ROUND(F135+F136+F137+F138+F139,2)</f>
        <v>39873.629999999997</v>
      </c>
      <c r="G134" s="15">
        <f t="shared" si="3"/>
        <v>1892909.58</v>
      </c>
    </row>
    <row r="135" spans="1:7" x14ac:dyDescent="0.25">
      <c r="A135" s="6">
        <v>1.1000000000000001</v>
      </c>
      <c r="B135" s="16" t="s">
        <v>218</v>
      </c>
      <c r="C135" s="27" t="s">
        <v>127</v>
      </c>
      <c r="D135" s="15">
        <v>7857928.75</v>
      </c>
      <c r="E135" s="15">
        <v>0</v>
      </c>
      <c r="F135" s="15">
        <v>0</v>
      </c>
      <c r="G135" s="15">
        <f t="shared" si="3"/>
        <v>7857928.75</v>
      </c>
    </row>
    <row r="136" spans="1:7" x14ac:dyDescent="0.25">
      <c r="A136" s="6">
        <v>1.1000000000000001</v>
      </c>
      <c r="B136" s="16" t="s">
        <v>219</v>
      </c>
      <c r="C136" s="27" t="s">
        <v>129</v>
      </c>
      <c r="D136" s="15">
        <v>0</v>
      </c>
      <c r="E136" s="15">
        <v>0</v>
      </c>
      <c r="F136" s="15">
        <v>0</v>
      </c>
      <c r="G136" s="15">
        <f t="shared" ref="G136:G199" si="4">+ROUND(D136+E136-F136,2)</f>
        <v>0</v>
      </c>
    </row>
    <row r="137" spans="1:7" x14ac:dyDescent="0.25">
      <c r="A137" s="6">
        <v>1.1000000000000001</v>
      </c>
      <c r="B137" s="16" t="s">
        <v>220</v>
      </c>
      <c r="C137" s="27" t="s">
        <v>139</v>
      </c>
      <c r="D137" s="15">
        <v>-7478145.54</v>
      </c>
      <c r="E137" s="15">
        <v>0</v>
      </c>
      <c r="F137" s="15">
        <v>39873.629999999997</v>
      </c>
      <c r="G137" s="15">
        <f t="shared" si="4"/>
        <v>-7518019.1699999999</v>
      </c>
    </row>
    <row r="138" spans="1:7" x14ac:dyDescent="0.25">
      <c r="A138" s="6">
        <v>1.1000000000000001</v>
      </c>
      <c r="B138" s="16" t="s">
        <v>221</v>
      </c>
      <c r="C138" s="27" t="s">
        <v>131</v>
      </c>
      <c r="D138" s="15">
        <v>0</v>
      </c>
      <c r="E138" s="15">
        <v>0</v>
      </c>
      <c r="F138" s="15">
        <v>0</v>
      </c>
      <c r="G138" s="15">
        <f t="shared" si="4"/>
        <v>0</v>
      </c>
    </row>
    <row r="139" spans="1:7" x14ac:dyDescent="0.25">
      <c r="A139" s="6">
        <v>1.1000000000000001</v>
      </c>
      <c r="B139" s="16" t="s">
        <v>222</v>
      </c>
      <c r="C139" s="27" t="s">
        <v>142</v>
      </c>
      <c r="D139" s="15">
        <v>1553000</v>
      </c>
      <c r="E139" s="15">
        <v>0</v>
      </c>
      <c r="F139" s="15">
        <v>0</v>
      </c>
      <c r="G139" s="15">
        <f t="shared" si="4"/>
        <v>1553000</v>
      </c>
    </row>
    <row r="140" spans="1:7" x14ac:dyDescent="0.25">
      <c r="A140" s="6">
        <v>1.1000000000000001</v>
      </c>
      <c r="B140" s="16" t="s">
        <v>223</v>
      </c>
      <c r="C140" s="25" t="s">
        <v>224</v>
      </c>
      <c r="D140" s="15">
        <v>6578455.8600000003</v>
      </c>
      <c r="E140" s="15">
        <f>+ROUND(E141+E142+E143+E144+E145,2)</f>
        <v>0</v>
      </c>
      <c r="F140" s="15">
        <f>+ROUND(F141+F142+F143+F144+F145,2)</f>
        <v>120422.54</v>
      </c>
      <c r="G140" s="15">
        <f t="shared" si="4"/>
        <v>6458033.3200000003</v>
      </c>
    </row>
    <row r="141" spans="1:7" x14ac:dyDescent="0.25">
      <c r="A141" s="6">
        <v>1.1000000000000001</v>
      </c>
      <c r="B141" s="16" t="s">
        <v>225</v>
      </c>
      <c r="C141" s="27" t="s">
        <v>127</v>
      </c>
      <c r="D141" s="15">
        <v>18942225.5</v>
      </c>
      <c r="E141" s="15">
        <v>0</v>
      </c>
      <c r="F141" s="15">
        <v>0</v>
      </c>
      <c r="G141" s="15">
        <f t="shared" si="4"/>
        <v>18942225.5</v>
      </c>
    </row>
    <row r="142" spans="1:7" x14ac:dyDescent="0.25">
      <c r="A142" s="6">
        <v>1.1000000000000001</v>
      </c>
      <c r="B142" s="16" t="s">
        <v>226</v>
      </c>
      <c r="C142" s="27" t="s">
        <v>129</v>
      </c>
      <c r="D142" s="15">
        <v>0</v>
      </c>
      <c r="E142" s="15">
        <v>0</v>
      </c>
      <c r="F142" s="15">
        <v>0</v>
      </c>
      <c r="G142" s="15">
        <f t="shared" si="4"/>
        <v>0</v>
      </c>
    </row>
    <row r="143" spans="1:7" x14ac:dyDescent="0.25">
      <c r="A143" s="6">
        <v>1.1000000000000001</v>
      </c>
      <c r="B143" s="16" t="s">
        <v>227</v>
      </c>
      <c r="C143" s="27" t="s">
        <v>139</v>
      </c>
      <c r="D143" s="15">
        <v>-15836219.640000001</v>
      </c>
      <c r="E143" s="15">
        <v>0</v>
      </c>
      <c r="F143" s="15">
        <v>120422.54</v>
      </c>
      <c r="G143" s="15">
        <f t="shared" si="4"/>
        <v>-15956642.18</v>
      </c>
    </row>
    <row r="144" spans="1:7" x14ac:dyDescent="0.25">
      <c r="A144" s="6">
        <v>1.1000000000000001</v>
      </c>
      <c r="B144" s="16" t="s">
        <v>228</v>
      </c>
      <c r="C144" s="27" t="s">
        <v>131</v>
      </c>
      <c r="D144" s="15">
        <v>0</v>
      </c>
      <c r="E144" s="15">
        <v>0</v>
      </c>
      <c r="F144" s="15">
        <v>0</v>
      </c>
      <c r="G144" s="15">
        <f t="shared" si="4"/>
        <v>0</v>
      </c>
    </row>
    <row r="145" spans="1:7" x14ac:dyDescent="0.25">
      <c r="A145" s="6">
        <v>1.1000000000000001</v>
      </c>
      <c r="B145" s="16" t="s">
        <v>229</v>
      </c>
      <c r="C145" s="27" t="s">
        <v>142</v>
      </c>
      <c r="D145" s="15">
        <v>3472450</v>
      </c>
      <c r="E145" s="15">
        <v>0</v>
      </c>
      <c r="F145" s="15">
        <v>0</v>
      </c>
      <c r="G145" s="15">
        <f t="shared" si="4"/>
        <v>3472450</v>
      </c>
    </row>
    <row r="146" spans="1:7" x14ac:dyDescent="0.25">
      <c r="A146" s="6">
        <v>1.1000000000000001</v>
      </c>
      <c r="B146" s="16" t="s">
        <v>230</v>
      </c>
      <c r="C146" s="25" t="s">
        <v>231</v>
      </c>
      <c r="D146" s="15">
        <v>1952219.28</v>
      </c>
      <c r="E146" s="15">
        <f>+ROUND(E147+E148+E149+E150+E151,2)</f>
        <v>0</v>
      </c>
      <c r="F146" s="15">
        <f>+ROUND(F147+F148+F149+F150+F151,2)</f>
        <v>71004.539999999994</v>
      </c>
      <c r="G146" s="15">
        <f t="shared" si="4"/>
        <v>1881214.74</v>
      </c>
    </row>
    <row r="147" spans="1:7" x14ac:dyDescent="0.25">
      <c r="A147" s="6">
        <v>1.1000000000000001</v>
      </c>
      <c r="B147" s="16" t="s">
        <v>232</v>
      </c>
      <c r="C147" s="27" t="s">
        <v>127</v>
      </c>
      <c r="D147" s="15">
        <v>6162546.8899999997</v>
      </c>
      <c r="E147" s="15">
        <v>0</v>
      </c>
      <c r="F147" s="15">
        <v>0</v>
      </c>
      <c r="G147" s="15">
        <f t="shared" si="4"/>
        <v>6162546.8899999997</v>
      </c>
    </row>
    <row r="148" spans="1:7" x14ac:dyDescent="0.25">
      <c r="A148" s="6">
        <v>1.1000000000000001</v>
      </c>
      <c r="B148" s="16" t="s">
        <v>233</v>
      </c>
      <c r="C148" s="27" t="s">
        <v>129</v>
      </c>
      <c r="D148" s="15">
        <v>0</v>
      </c>
      <c r="E148" s="15">
        <v>0</v>
      </c>
      <c r="F148" s="15">
        <v>0</v>
      </c>
      <c r="G148" s="15">
        <f t="shared" si="4"/>
        <v>0</v>
      </c>
    </row>
    <row r="149" spans="1:7" x14ac:dyDescent="0.25">
      <c r="A149" s="6">
        <v>1.1000000000000001</v>
      </c>
      <c r="B149" s="16" t="s">
        <v>234</v>
      </c>
      <c r="C149" s="27" t="s">
        <v>139</v>
      </c>
      <c r="D149" s="15">
        <v>-5389327.6100000003</v>
      </c>
      <c r="E149" s="15">
        <v>0</v>
      </c>
      <c r="F149" s="15">
        <v>71004.539999999994</v>
      </c>
      <c r="G149" s="15">
        <f t="shared" si="4"/>
        <v>-5460332.1500000004</v>
      </c>
    </row>
    <row r="150" spans="1:7" x14ac:dyDescent="0.25">
      <c r="A150" s="6">
        <v>1.1000000000000001</v>
      </c>
      <c r="B150" s="16" t="s">
        <v>235</v>
      </c>
      <c r="C150" s="27" t="s">
        <v>131</v>
      </c>
      <c r="D150" s="15">
        <v>0</v>
      </c>
      <c r="E150" s="15">
        <v>0</v>
      </c>
      <c r="F150" s="15">
        <v>0</v>
      </c>
      <c r="G150" s="15">
        <f t="shared" si="4"/>
        <v>0</v>
      </c>
    </row>
    <row r="151" spans="1:7" x14ac:dyDescent="0.25">
      <c r="A151" s="6">
        <v>1.1000000000000001</v>
      </c>
      <c r="B151" s="16" t="s">
        <v>236</v>
      </c>
      <c r="C151" s="27" t="s">
        <v>142</v>
      </c>
      <c r="D151" s="15">
        <v>1179000</v>
      </c>
      <c r="E151" s="15">
        <v>0</v>
      </c>
      <c r="F151" s="15">
        <v>0</v>
      </c>
      <c r="G151" s="15">
        <f t="shared" si="4"/>
        <v>1179000</v>
      </c>
    </row>
    <row r="152" spans="1:7" x14ac:dyDescent="0.25">
      <c r="A152" s="6">
        <v>1.1000000000000001</v>
      </c>
      <c r="B152" s="16" t="s">
        <v>237</v>
      </c>
      <c r="C152" s="25" t="s">
        <v>238</v>
      </c>
      <c r="D152" s="15">
        <v>20664646.920000002</v>
      </c>
      <c r="E152" s="15">
        <f>+ROUND(E153+E154+E155+E156+E157,2)</f>
        <v>0</v>
      </c>
      <c r="F152" s="15">
        <f>+ROUND(F153+F154+F155+F156+F157,2)</f>
        <v>333761.93</v>
      </c>
      <c r="G152" s="15">
        <f t="shared" si="4"/>
        <v>20330884.989999998</v>
      </c>
    </row>
    <row r="153" spans="1:7" x14ac:dyDescent="0.25">
      <c r="A153" s="6">
        <v>1.1000000000000001</v>
      </c>
      <c r="B153" s="16" t="s">
        <v>239</v>
      </c>
      <c r="C153" s="27" t="s">
        <v>127</v>
      </c>
      <c r="D153" s="15">
        <v>23008149.07</v>
      </c>
      <c r="E153" s="15">
        <v>0</v>
      </c>
      <c r="F153" s="15">
        <v>0</v>
      </c>
      <c r="G153" s="15">
        <f t="shared" si="4"/>
        <v>23008149.07</v>
      </c>
    </row>
    <row r="154" spans="1:7" x14ac:dyDescent="0.25">
      <c r="A154" s="6">
        <v>1.1000000000000001</v>
      </c>
      <c r="B154" s="16" t="s">
        <v>240</v>
      </c>
      <c r="C154" s="27" t="s">
        <v>129</v>
      </c>
      <c r="D154" s="15">
        <v>0</v>
      </c>
      <c r="E154" s="15">
        <v>0</v>
      </c>
      <c r="F154" s="15">
        <v>0</v>
      </c>
      <c r="G154" s="15">
        <f t="shared" si="4"/>
        <v>0</v>
      </c>
    </row>
    <row r="155" spans="1:7" x14ac:dyDescent="0.25">
      <c r="A155" s="6">
        <v>1.1000000000000001</v>
      </c>
      <c r="B155" s="16" t="s">
        <v>241</v>
      </c>
      <c r="C155" s="27" t="s">
        <v>139</v>
      </c>
      <c r="D155" s="15">
        <v>-22379349.920000002</v>
      </c>
      <c r="E155" s="15">
        <v>0</v>
      </c>
      <c r="F155" s="15">
        <v>333761.93</v>
      </c>
      <c r="G155" s="15">
        <f t="shared" si="4"/>
        <v>-22713111.850000001</v>
      </c>
    </row>
    <row r="156" spans="1:7" x14ac:dyDescent="0.25">
      <c r="A156" s="6">
        <v>1.1000000000000001</v>
      </c>
      <c r="B156" s="16" t="s">
        <v>242</v>
      </c>
      <c r="C156" s="27" t="s">
        <v>131</v>
      </c>
      <c r="D156" s="15">
        <v>0</v>
      </c>
      <c r="E156" s="15">
        <v>0</v>
      </c>
      <c r="F156" s="15">
        <v>0</v>
      </c>
      <c r="G156" s="15">
        <f t="shared" si="4"/>
        <v>0</v>
      </c>
    </row>
    <row r="157" spans="1:7" x14ac:dyDescent="0.25">
      <c r="A157" s="6">
        <v>1.1000000000000001</v>
      </c>
      <c r="B157" s="16" t="s">
        <v>243</v>
      </c>
      <c r="C157" s="27" t="s">
        <v>142</v>
      </c>
      <c r="D157" s="15">
        <v>20035847.77</v>
      </c>
      <c r="E157" s="15">
        <v>0</v>
      </c>
      <c r="F157" s="15">
        <v>0</v>
      </c>
      <c r="G157" s="15">
        <f t="shared" si="4"/>
        <v>20035847.77</v>
      </c>
    </row>
    <row r="158" spans="1:7" x14ac:dyDescent="0.25">
      <c r="A158" s="6">
        <v>1.1000000000000001</v>
      </c>
      <c r="B158" s="16" t="s">
        <v>244</v>
      </c>
      <c r="C158" s="25" t="s">
        <v>245</v>
      </c>
      <c r="D158" s="15">
        <v>58590815.859999999</v>
      </c>
      <c r="E158" s="15">
        <f>+ROUND(E159+E160+E161+E162+E163,2)</f>
        <v>0</v>
      </c>
      <c r="F158" s="15">
        <f>+ROUND(F159+F160+F161+F162+F163,2)</f>
        <v>2519506.4900000002</v>
      </c>
      <c r="G158" s="15">
        <f t="shared" si="4"/>
        <v>56071309.369999997</v>
      </c>
    </row>
    <row r="159" spans="1:7" x14ac:dyDescent="0.25">
      <c r="A159" s="6">
        <v>1.1000000000000001</v>
      </c>
      <c r="B159" s="16" t="s">
        <v>246</v>
      </c>
      <c r="C159" s="27" t="s">
        <v>127</v>
      </c>
      <c r="D159" s="15">
        <v>116074228.09</v>
      </c>
      <c r="E159" s="15">
        <v>0</v>
      </c>
      <c r="F159" s="15">
        <v>0</v>
      </c>
      <c r="G159" s="15">
        <f t="shared" si="4"/>
        <v>116074228.09</v>
      </c>
    </row>
    <row r="160" spans="1:7" x14ac:dyDescent="0.25">
      <c r="A160" s="6">
        <v>1.1000000000000001</v>
      </c>
      <c r="B160" s="16" t="s">
        <v>247</v>
      </c>
      <c r="C160" s="27" t="s">
        <v>129</v>
      </c>
      <c r="D160" s="15">
        <v>0</v>
      </c>
      <c r="E160" s="15">
        <v>0</v>
      </c>
      <c r="F160" s="15">
        <v>0</v>
      </c>
      <c r="G160" s="15">
        <f t="shared" si="4"/>
        <v>0</v>
      </c>
    </row>
    <row r="161" spans="1:7" x14ac:dyDescent="0.25">
      <c r="A161" s="6">
        <v>1.1000000000000001</v>
      </c>
      <c r="B161" s="16" t="s">
        <v>248</v>
      </c>
      <c r="C161" s="27" t="s">
        <v>139</v>
      </c>
      <c r="D161" s="15">
        <v>-67577466.680000007</v>
      </c>
      <c r="E161" s="15">
        <v>0</v>
      </c>
      <c r="F161" s="15">
        <v>2519506.4900000002</v>
      </c>
      <c r="G161" s="15">
        <f t="shared" si="4"/>
        <v>-70096973.170000002</v>
      </c>
    </row>
    <row r="162" spans="1:7" x14ac:dyDescent="0.25">
      <c r="A162" s="6">
        <v>1.1000000000000001</v>
      </c>
      <c r="B162" s="16" t="s">
        <v>249</v>
      </c>
      <c r="C162" s="27" t="s">
        <v>131</v>
      </c>
      <c r="D162" s="15">
        <v>0</v>
      </c>
      <c r="E162" s="15">
        <v>0</v>
      </c>
      <c r="F162" s="15">
        <v>0</v>
      </c>
      <c r="G162" s="15">
        <f t="shared" si="4"/>
        <v>0</v>
      </c>
    </row>
    <row r="163" spans="1:7" x14ac:dyDescent="0.25">
      <c r="A163" s="6">
        <v>1.1000000000000001</v>
      </c>
      <c r="B163" s="16" t="s">
        <v>250</v>
      </c>
      <c r="C163" s="27" t="s">
        <v>142</v>
      </c>
      <c r="D163" s="15">
        <v>10094054.449999999</v>
      </c>
      <c r="E163" s="15">
        <v>0</v>
      </c>
      <c r="F163" s="15">
        <v>0</v>
      </c>
      <c r="G163" s="15">
        <f t="shared" si="4"/>
        <v>10094054.449999999</v>
      </c>
    </row>
    <row r="164" spans="1:7" x14ac:dyDescent="0.25">
      <c r="A164" s="6">
        <v>1.1000000000000001</v>
      </c>
      <c r="B164" s="16" t="s">
        <v>251</v>
      </c>
      <c r="C164" s="25" t="s">
        <v>252</v>
      </c>
      <c r="D164" s="15">
        <v>201750748.25</v>
      </c>
      <c r="E164" s="15">
        <f>+ROUND(E165+E171+E177+E183+E189,2)</f>
        <v>0</v>
      </c>
      <c r="F164" s="15">
        <f>+ROUND(F165+F171+F177+F183+F189,2)</f>
        <v>8464869.8200000003</v>
      </c>
      <c r="G164" s="15">
        <f t="shared" si="4"/>
        <v>193285878.43000001</v>
      </c>
    </row>
    <row r="165" spans="1:7" x14ac:dyDescent="0.25">
      <c r="A165" s="6">
        <v>1.1000000000000001</v>
      </c>
      <c r="B165" s="16" t="s">
        <v>253</v>
      </c>
      <c r="C165" s="25" t="s">
        <v>254</v>
      </c>
      <c r="D165" s="15">
        <v>179978433.77000001</v>
      </c>
      <c r="E165" s="15">
        <f>+ROUND(E166+E167+E168+E169+E170,2)</f>
        <v>0</v>
      </c>
      <c r="F165" s="15">
        <f>+ROUND(F166+F167+F168+F169+F170,2)</f>
        <v>4195911.1500000004</v>
      </c>
      <c r="G165" s="15">
        <f t="shared" si="4"/>
        <v>175782522.62</v>
      </c>
    </row>
    <row r="166" spans="1:7" x14ac:dyDescent="0.25">
      <c r="A166" s="6">
        <v>1.1000000000000001</v>
      </c>
      <c r="B166" s="16" t="s">
        <v>255</v>
      </c>
      <c r="C166" s="27" t="s">
        <v>127</v>
      </c>
      <c r="D166" s="15">
        <v>108733257.40000001</v>
      </c>
      <c r="E166" s="15">
        <v>0</v>
      </c>
      <c r="F166" s="15">
        <v>0</v>
      </c>
      <c r="G166" s="15">
        <f t="shared" si="4"/>
        <v>108733257.40000001</v>
      </c>
    </row>
    <row r="167" spans="1:7" x14ac:dyDescent="0.25">
      <c r="A167" s="6">
        <v>1.1000000000000001</v>
      </c>
      <c r="B167" s="16" t="s">
        <v>256</v>
      </c>
      <c r="C167" s="27" t="s">
        <v>129</v>
      </c>
      <c r="D167" s="15">
        <v>0</v>
      </c>
      <c r="E167" s="15">
        <v>0</v>
      </c>
      <c r="F167" s="15">
        <v>0</v>
      </c>
      <c r="G167" s="15">
        <f t="shared" si="4"/>
        <v>0</v>
      </c>
    </row>
    <row r="168" spans="1:7" x14ac:dyDescent="0.25">
      <c r="A168" s="6">
        <v>1.1000000000000001</v>
      </c>
      <c r="B168" s="16" t="s">
        <v>257</v>
      </c>
      <c r="C168" s="27" t="s">
        <v>139</v>
      </c>
      <c r="D168" s="15">
        <v>-78748503.030000001</v>
      </c>
      <c r="E168" s="15">
        <v>0</v>
      </c>
      <c r="F168" s="15">
        <v>4195911.1500000004</v>
      </c>
      <c r="G168" s="15">
        <f t="shared" si="4"/>
        <v>-82944414.180000007</v>
      </c>
    </row>
    <row r="169" spans="1:7" x14ac:dyDescent="0.25">
      <c r="A169" s="6">
        <v>1.1000000000000001</v>
      </c>
      <c r="B169" s="16" t="s">
        <v>258</v>
      </c>
      <c r="C169" s="27" t="s">
        <v>131</v>
      </c>
      <c r="D169" s="15">
        <v>0</v>
      </c>
      <c r="E169" s="15">
        <v>0</v>
      </c>
      <c r="F169" s="15">
        <v>0</v>
      </c>
      <c r="G169" s="15">
        <f t="shared" si="4"/>
        <v>0</v>
      </c>
    </row>
    <row r="170" spans="1:7" x14ac:dyDescent="0.25">
      <c r="A170" s="6">
        <v>1.1000000000000001</v>
      </c>
      <c r="B170" s="16" t="s">
        <v>259</v>
      </c>
      <c r="C170" s="27" t="s">
        <v>142</v>
      </c>
      <c r="D170" s="15">
        <v>149993679.40000001</v>
      </c>
      <c r="E170" s="15">
        <v>0</v>
      </c>
      <c r="F170" s="15">
        <v>0</v>
      </c>
      <c r="G170" s="15">
        <f t="shared" si="4"/>
        <v>149993679.40000001</v>
      </c>
    </row>
    <row r="171" spans="1:7" x14ac:dyDescent="0.25">
      <c r="A171" s="6">
        <v>1.1000000000000001</v>
      </c>
      <c r="B171" s="16" t="s">
        <v>260</v>
      </c>
      <c r="C171" s="25" t="s">
        <v>261</v>
      </c>
      <c r="D171" s="15">
        <v>6547140.5300000003</v>
      </c>
      <c r="E171" s="15">
        <f>+ROUND(E172+E173+E174+E175+E176,2)</f>
        <v>0</v>
      </c>
      <c r="F171" s="15">
        <f>+ROUND(F172+F173+F174+F175+F176,2)</f>
        <v>251479.18</v>
      </c>
      <c r="G171" s="15">
        <f t="shared" si="4"/>
        <v>6295661.3499999996</v>
      </c>
    </row>
    <row r="172" spans="1:7" x14ac:dyDescent="0.25">
      <c r="A172" s="6">
        <v>1.1000000000000001</v>
      </c>
      <c r="B172" s="16" t="s">
        <v>262</v>
      </c>
      <c r="C172" s="27" t="s">
        <v>127</v>
      </c>
      <c r="D172" s="15">
        <v>11416982.130000001</v>
      </c>
      <c r="E172" s="15">
        <v>0</v>
      </c>
      <c r="F172" s="15">
        <v>0</v>
      </c>
      <c r="G172" s="15">
        <f t="shared" si="4"/>
        <v>11416982.130000001</v>
      </c>
    </row>
    <row r="173" spans="1:7" x14ac:dyDescent="0.25">
      <c r="A173" s="6">
        <v>1.1000000000000001</v>
      </c>
      <c r="B173" s="16" t="s">
        <v>263</v>
      </c>
      <c r="C173" s="27" t="s">
        <v>129</v>
      </c>
      <c r="D173" s="15">
        <v>0</v>
      </c>
      <c r="E173" s="15">
        <v>0</v>
      </c>
      <c r="F173" s="15">
        <v>0</v>
      </c>
      <c r="G173" s="15">
        <f t="shared" si="4"/>
        <v>0</v>
      </c>
    </row>
    <row r="174" spans="1:7" x14ac:dyDescent="0.25">
      <c r="A174" s="6">
        <v>1.1000000000000001</v>
      </c>
      <c r="B174" s="16" t="s">
        <v>264</v>
      </c>
      <c r="C174" s="27" t="s">
        <v>139</v>
      </c>
      <c r="D174" s="15">
        <v>-13389101.6</v>
      </c>
      <c r="E174" s="15">
        <v>0</v>
      </c>
      <c r="F174" s="15">
        <v>251479.18</v>
      </c>
      <c r="G174" s="15">
        <f t="shared" si="4"/>
        <v>-13640580.779999999</v>
      </c>
    </row>
    <row r="175" spans="1:7" x14ac:dyDescent="0.25">
      <c r="A175" s="6">
        <v>1.1000000000000001</v>
      </c>
      <c r="B175" s="16" t="s">
        <v>265</v>
      </c>
      <c r="C175" s="27" t="s">
        <v>131</v>
      </c>
      <c r="D175" s="15">
        <v>0</v>
      </c>
      <c r="E175" s="15">
        <v>0</v>
      </c>
      <c r="F175" s="15">
        <v>0</v>
      </c>
      <c r="G175" s="15">
        <f t="shared" si="4"/>
        <v>0</v>
      </c>
    </row>
    <row r="176" spans="1:7" x14ac:dyDescent="0.25">
      <c r="A176" s="6">
        <v>1.1000000000000001</v>
      </c>
      <c r="B176" s="16" t="s">
        <v>266</v>
      </c>
      <c r="C176" s="27" t="s">
        <v>142</v>
      </c>
      <c r="D176" s="15">
        <v>8519260</v>
      </c>
      <c r="E176" s="15">
        <v>0</v>
      </c>
      <c r="F176" s="15">
        <v>0</v>
      </c>
      <c r="G176" s="15">
        <f t="shared" si="4"/>
        <v>8519260</v>
      </c>
    </row>
    <row r="177" spans="1:7" x14ac:dyDescent="0.25">
      <c r="A177" s="6">
        <v>1.1000000000000001</v>
      </c>
      <c r="B177" s="16" t="s">
        <v>267</v>
      </c>
      <c r="C177" s="25" t="s">
        <v>268</v>
      </c>
      <c r="D177" s="15">
        <v>652041.84</v>
      </c>
      <c r="E177" s="15">
        <f>+ROUND(E178+E179+E180+E181+E182,2)</f>
        <v>0</v>
      </c>
      <c r="F177" s="15">
        <f>+ROUND(F178+F179+F180+F181+F182,2)</f>
        <v>20303.66</v>
      </c>
      <c r="G177" s="15">
        <f t="shared" si="4"/>
        <v>631738.18000000005</v>
      </c>
    </row>
    <row r="178" spans="1:7" x14ac:dyDescent="0.25">
      <c r="A178" s="6">
        <v>1.1000000000000001</v>
      </c>
      <c r="B178" s="16" t="s">
        <v>269</v>
      </c>
      <c r="C178" s="27" t="s">
        <v>127</v>
      </c>
      <c r="D178" s="15">
        <v>884650</v>
      </c>
      <c r="E178" s="15">
        <v>0</v>
      </c>
      <c r="F178" s="15">
        <v>0</v>
      </c>
      <c r="G178" s="15">
        <f t="shared" si="4"/>
        <v>884650</v>
      </c>
    </row>
    <row r="179" spans="1:7" x14ac:dyDescent="0.25">
      <c r="A179" s="6">
        <v>1.1000000000000001</v>
      </c>
      <c r="B179" s="16" t="s">
        <v>270</v>
      </c>
      <c r="C179" s="27" t="s">
        <v>129</v>
      </c>
      <c r="D179" s="15">
        <v>0</v>
      </c>
      <c r="E179" s="15">
        <v>0</v>
      </c>
      <c r="F179" s="15">
        <v>0</v>
      </c>
      <c r="G179" s="15">
        <f t="shared" si="4"/>
        <v>0</v>
      </c>
    </row>
    <row r="180" spans="1:7" x14ac:dyDescent="0.25">
      <c r="A180" s="6">
        <v>1.1000000000000001</v>
      </c>
      <c r="B180" s="16" t="s">
        <v>271</v>
      </c>
      <c r="C180" s="27" t="s">
        <v>139</v>
      </c>
      <c r="D180" s="15">
        <v>-1390828.16</v>
      </c>
      <c r="E180" s="15">
        <v>0</v>
      </c>
      <c r="F180" s="15">
        <v>20303.66</v>
      </c>
      <c r="G180" s="15">
        <f t="shared" si="4"/>
        <v>-1411131.82</v>
      </c>
    </row>
    <row r="181" spans="1:7" x14ac:dyDescent="0.25">
      <c r="A181" s="6">
        <v>1.1000000000000001</v>
      </c>
      <c r="B181" s="16" t="s">
        <v>272</v>
      </c>
      <c r="C181" s="27" t="s">
        <v>131</v>
      </c>
      <c r="D181" s="15">
        <v>0</v>
      </c>
      <c r="E181" s="15">
        <v>0</v>
      </c>
      <c r="F181" s="15">
        <v>0</v>
      </c>
      <c r="G181" s="15">
        <f t="shared" si="4"/>
        <v>0</v>
      </c>
    </row>
    <row r="182" spans="1:7" x14ac:dyDescent="0.25">
      <c r="A182" s="6">
        <v>1.1000000000000001</v>
      </c>
      <c r="B182" s="16" t="s">
        <v>273</v>
      </c>
      <c r="C182" s="27" t="s">
        <v>142</v>
      </c>
      <c r="D182" s="15">
        <v>1158220</v>
      </c>
      <c r="E182" s="15">
        <v>0</v>
      </c>
      <c r="F182" s="15">
        <v>0</v>
      </c>
      <c r="G182" s="15">
        <f t="shared" si="4"/>
        <v>1158220</v>
      </c>
    </row>
    <row r="183" spans="1:7" x14ac:dyDescent="0.25">
      <c r="A183" s="6">
        <v>1.1000000000000001</v>
      </c>
      <c r="B183" s="16" t="s">
        <v>274</v>
      </c>
      <c r="C183" s="25" t="s">
        <v>275</v>
      </c>
      <c r="D183" s="15">
        <v>1543746.79</v>
      </c>
      <c r="E183" s="15">
        <f>+ROUND(E184+E185+E186+E187+E188,2)</f>
        <v>0</v>
      </c>
      <c r="F183" s="15">
        <f>+ROUND(F184+F185+F186+F187+F188,2)</f>
        <v>58540.65</v>
      </c>
      <c r="G183" s="15">
        <f t="shared" si="4"/>
        <v>1485206.14</v>
      </c>
    </row>
    <row r="184" spans="1:7" x14ac:dyDescent="0.25">
      <c r="A184" s="6">
        <v>1.1000000000000001</v>
      </c>
      <c r="B184" s="16" t="s">
        <v>276</v>
      </c>
      <c r="C184" s="27" t="s">
        <v>127</v>
      </c>
      <c r="D184" s="15">
        <v>4614287.78</v>
      </c>
      <c r="E184" s="15">
        <v>0</v>
      </c>
      <c r="F184" s="15">
        <v>0</v>
      </c>
      <c r="G184" s="15">
        <f t="shared" si="4"/>
        <v>4614287.78</v>
      </c>
    </row>
    <row r="185" spans="1:7" x14ac:dyDescent="0.25">
      <c r="A185" s="6">
        <v>1.1000000000000001</v>
      </c>
      <c r="B185" s="16" t="s">
        <v>277</v>
      </c>
      <c r="C185" s="27" t="s">
        <v>129</v>
      </c>
      <c r="D185" s="15">
        <v>0</v>
      </c>
      <c r="E185" s="15">
        <v>0</v>
      </c>
      <c r="F185" s="15">
        <v>0</v>
      </c>
      <c r="G185" s="15">
        <f t="shared" si="4"/>
        <v>0</v>
      </c>
    </row>
    <row r="186" spans="1:7" x14ac:dyDescent="0.25">
      <c r="A186" s="6">
        <v>1.1000000000000001</v>
      </c>
      <c r="B186" s="16" t="s">
        <v>278</v>
      </c>
      <c r="C186" s="27" t="s">
        <v>139</v>
      </c>
      <c r="D186" s="15">
        <v>-3932540.99</v>
      </c>
      <c r="E186" s="15">
        <v>0</v>
      </c>
      <c r="F186" s="15">
        <v>58540.65</v>
      </c>
      <c r="G186" s="15">
        <f t="shared" si="4"/>
        <v>-3991081.64</v>
      </c>
    </row>
    <row r="187" spans="1:7" x14ac:dyDescent="0.25">
      <c r="A187" s="6">
        <v>1.1000000000000001</v>
      </c>
      <c r="B187" s="16" t="s">
        <v>279</v>
      </c>
      <c r="C187" s="27" t="s">
        <v>131</v>
      </c>
      <c r="D187" s="15">
        <v>0</v>
      </c>
      <c r="E187" s="15">
        <v>0</v>
      </c>
      <c r="F187" s="15">
        <v>0</v>
      </c>
      <c r="G187" s="15">
        <f t="shared" si="4"/>
        <v>0</v>
      </c>
    </row>
    <row r="188" spans="1:7" x14ac:dyDescent="0.25">
      <c r="A188" s="6">
        <v>1.1000000000000001</v>
      </c>
      <c r="B188" s="16" t="s">
        <v>280</v>
      </c>
      <c r="C188" s="27" t="s">
        <v>142</v>
      </c>
      <c r="D188" s="15">
        <v>862000</v>
      </c>
      <c r="E188" s="15">
        <v>0</v>
      </c>
      <c r="F188" s="15">
        <v>0</v>
      </c>
      <c r="G188" s="15">
        <f t="shared" si="4"/>
        <v>862000</v>
      </c>
    </row>
    <row r="189" spans="1:7" x14ac:dyDescent="0.25">
      <c r="A189" s="6">
        <v>1.1000000000000001</v>
      </c>
      <c r="B189" s="16" t="s">
        <v>281</v>
      </c>
      <c r="C189" s="25" t="s">
        <v>282</v>
      </c>
      <c r="D189" s="15">
        <v>13029385.32</v>
      </c>
      <c r="E189" s="15">
        <f>+ROUND(E190+E191+E192+E193+E194,2)</f>
        <v>0</v>
      </c>
      <c r="F189" s="15">
        <f>+ROUND(F190+F191+F192+F193+F194,2)</f>
        <v>3938635.18</v>
      </c>
      <c r="G189" s="15">
        <f t="shared" si="4"/>
        <v>9090750.1400000006</v>
      </c>
    </row>
    <row r="190" spans="1:7" x14ac:dyDescent="0.25">
      <c r="A190" s="6">
        <v>1.1000000000000001</v>
      </c>
      <c r="B190" s="16" t="s">
        <v>283</v>
      </c>
      <c r="C190" s="27" t="s">
        <v>127</v>
      </c>
      <c r="D190" s="15">
        <v>78331550.780000001</v>
      </c>
      <c r="E190" s="15">
        <v>0</v>
      </c>
      <c r="F190" s="15">
        <v>0</v>
      </c>
      <c r="G190" s="15">
        <f t="shared" si="4"/>
        <v>78331550.780000001</v>
      </c>
    </row>
    <row r="191" spans="1:7" x14ac:dyDescent="0.25">
      <c r="A191" s="6">
        <v>1.1000000000000001</v>
      </c>
      <c r="B191" s="16" t="s">
        <v>284</v>
      </c>
      <c r="C191" s="27" t="s">
        <v>129</v>
      </c>
      <c r="D191" s="15">
        <v>0</v>
      </c>
      <c r="E191" s="15">
        <v>0</v>
      </c>
      <c r="F191" s="15">
        <v>0</v>
      </c>
      <c r="G191" s="15">
        <f t="shared" si="4"/>
        <v>0</v>
      </c>
    </row>
    <row r="192" spans="1:7" x14ac:dyDescent="0.25">
      <c r="A192" s="6">
        <v>1.1000000000000001</v>
      </c>
      <c r="B192" s="16" t="s">
        <v>285</v>
      </c>
      <c r="C192" s="27" t="s">
        <v>139</v>
      </c>
      <c r="D192" s="15">
        <v>-76812142.030000001</v>
      </c>
      <c r="E192" s="15">
        <v>0</v>
      </c>
      <c r="F192" s="15">
        <v>3938635.18</v>
      </c>
      <c r="G192" s="15">
        <f t="shared" si="4"/>
        <v>-80750777.209999993</v>
      </c>
    </row>
    <row r="193" spans="1:7" x14ac:dyDescent="0.25">
      <c r="A193" s="6">
        <v>1.1000000000000001</v>
      </c>
      <c r="B193" s="16" t="s">
        <v>286</v>
      </c>
      <c r="C193" s="27" t="s">
        <v>131</v>
      </c>
      <c r="D193" s="15">
        <v>0</v>
      </c>
      <c r="E193" s="15">
        <v>0</v>
      </c>
      <c r="F193" s="15">
        <v>0</v>
      </c>
      <c r="G193" s="15">
        <f t="shared" si="4"/>
        <v>0</v>
      </c>
    </row>
    <row r="194" spans="1:7" x14ac:dyDescent="0.25">
      <c r="A194" s="6">
        <v>1.1000000000000001</v>
      </c>
      <c r="B194" s="16" t="s">
        <v>287</v>
      </c>
      <c r="C194" s="27" t="s">
        <v>142</v>
      </c>
      <c r="D194" s="15">
        <v>11509976.57</v>
      </c>
      <c r="E194" s="15">
        <v>0</v>
      </c>
      <c r="F194" s="15">
        <v>0</v>
      </c>
      <c r="G194" s="15">
        <f t="shared" si="4"/>
        <v>11509976.57</v>
      </c>
    </row>
    <row r="195" spans="1:7" x14ac:dyDescent="0.25">
      <c r="A195" s="6">
        <v>1.1000000000000001</v>
      </c>
      <c r="B195" s="16" t="s">
        <v>288</v>
      </c>
      <c r="C195" s="25" t="s">
        <v>289</v>
      </c>
      <c r="D195" s="15">
        <v>2085467.23</v>
      </c>
      <c r="E195" s="15">
        <f>+ROUND(E196+E202+E208,2)</f>
        <v>0</v>
      </c>
      <c r="F195" s="15">
        <f>+ROUND(F196+F202+F208,2)</f>
        <v>33362.42</v>
      </c>
      <c r="G195" s="15">
        <f t="shared" si="4"/>
        <v>2052104.81</v>
      </c>
    </row>
    <row r="196" spans="1:7" x14ac:dyDescent="0.25">
      <c r="A196" s="6">
        <v>1.1000000000000001</v>
      </c>
      <c r="B196" s="16" t="s">
        <v>290</v>
      </c>
      <c r="C196" s="25" t="s">
        <v>291</v>
      </c>
      <c r="D196" s="15">
        <v>0</v>
      </c>
      <c r="E196" s="15">
        <f>+ROUND(E197+E198+E199+E200+E201,2)</f>
        <v>0</v>
      </c>
      <c r="F196" s="15">
        <v>0</v>
      </c>
      <c r="G196" s="15">
        <f t="shared" si="4"/>
        <v>0</v>
      </c>
    </row>
    <row r="197" spans="1:7" x14ac:dyDescent="0.25">
      <c r="A197" s="6">
        <v>1.1000000000000001</v>
      </c>
      <c r="B197" s="16" t="s">
        <v>292</v>
      </c>
      <c r="C197" s="27" t="s">
        <v>127</v>
      </c>
      <c r="D197" s="15">
        <v>0</v>
      </c>
      <c r="E197" s="15">
        <v>0</v>
      </c>
      <c r="F197" s="15">
        <v>0</v>
      </c>
      <c r="G197" s="15">
        <f t="shared" si="4"/>
        <v>0</v>
      </c>
    </row>
    <row r="198" spans="1:7" x14ac:dyDescent="0.25">
      <c r="A198" s="6">
        <v>1.1000000000000001</v>
      </c>
      <c r="B198" s="16" t="s">
        <v>293</v>
      </c>
      <c r="C198" s="27" t="s">
        <v>129</v>
      </c>
      <c r="D198" s="15">
        <v>0</v>
      </c>
      <c r="E198" s="15">
        <v>0</v>
      </c>
      <c r="F198" s="15">
        <v>0</v>
      </c>
      <c r="G198" s="15">
        <f t="shared" si="4"/>
        <v>0</v>
      </c>
    </row>
    <row r="199" spans="1:7" x14ac:dyDescent="0.25">
      <c r="A199" s="6">
        <v>1.1000000000000001</v>
      </c>
      <c r="B199" s="16" t="s">
        <v>294</v>
      </c>
      <c r="C199" s="27" t="s">
        <v>139</v>
      </c>
      <c r="D199" s="15">
        <v>0</v>
      </c>
      <c r="E199" s="15">
        <v>0</v>
      </c>
      <c r="F199" s="15">
        <v>0</v>
      </c>
      <c r="G199" s="15">
        <f t="shared" si="4"/>
        <v>0</v>
      </c>
    </row>
    <row r="200" spans="1:7" x14ac:dyDescent="0.25">
      <c r="A200" s="6">
        <v>1.1000000000000001</v>
      </c>
      <c r="B200" s="16" t="s">
        <v>295</v>
      </c>
      <c r="C200" s="27" t="s">
        <v>131</v>
      </c>
      <c r="D200" s="15">
        <v>0</v>
      </c>
      <c r="E200" s="15">
        <v>0</v>
      </c>
      <c r="F200" s="15">
        <v>0</v>
      </c>
      <c r="G200" s="15">
        <f t="shared" ref="G200:G251" si="5">+ROUND(D200+E200-F200,2)</f>
        <v>0</v>
      </c>
    </row>
    <row r="201" spans="1:7" x14ac:dyDescent="0.25">
      <c r="A201" s="6">
        <v>1.1000000000000001</v>
      </c>
      <c r="B201" s="16" t="s">
        <v>296</v>
      </c>
      <c r="C201" s="27" t="s">
        <v>142</v>
      </c>
      <c r="D201" s="15">
        <v>0</v>
      </c>
      <c r="E201" s="15">
        <v>0</v>
      </c>
      <c r="F201" s="15">
        <v>0</v>
      </c>
      <c r="G201" s="15">
        <f t="shared" si="5"/>
        <v>0</v>
      </c>
    </row>
    <row r="202" spans="1:7" x14ac:dyDescent="0.25">
      <c r="A202" s="6">
        <v>1.1000000000000001</v>
      </c>
      <c r="B202" s="16" t="s">
        <v>297</v>
      </c>
      <c r="C202" s="25" t="s">
        <v>298</v>
      </c>
      <c r="D202" s="15">
        <v>0</v>
      </c>
      <c r="E202" s="15">
        <f>+ROUND(E203+E204+E205+E206+E207,2)</f>
        <v>0</v>
      </c>
      <c r="F202" s="15">
        <f>+ROUND(F203+F204+F205+F206+F207,2)</f>
        <v>0</v>
      </c>
      <c r="G202" s="15">
        <f t="shared" si="5"/>
        <v>0</v>
      </c>
    </row>
    <row r="203" spans="1:7" x14ac:dyDescent="0.25">
      <c r="A203" s="6">
        <v>1.1000000000000001</v>
      </c>
      <c r="B203" s="16" t="s">
        <v>299</v>
      </c>
      <c r="C203" s="27" t="s">
        <v>127</v>
      </c>
      <c r="D203" s="15">
        <v>0</v>
      </c>
      <c r="E203" s="15">
        <v>0</v>
      </c>
      <c r="F203" s="15">
        <v>0</v>
      </c>
      <c r="G203" s="15">
        <f t="shared" si="5"/>
        <v>0</v>
      </c>
    </row>
    <row r="204" spans="1:7" x14ac:dyDescent="0.25">
      <c r="A204" s="6">
        <v>1.1000000000000001</v>
      </c>
      <c r="B204" s="16" t="s">
        <v>300</v>
      </c>
      <c r="C204" s="27" t="s">
        <v>129</v>
      </c>
      <c r="D204" s="15">
        <v>0</v>
      </c>
      <c r="E204" s="15">
        <v>0</v>
      </c>
      <c r="F204" s="15">
        <v>0</v>
      </c>
      <c r="G204" s="15">
        <f t="shared" si="5"/>
        <v>0</v>
      </c>
    </row>
    <row r="205" spans="1:7" x14ac:dyDescent="0.25">
      <c r="A205" s="6">
        <v>1.1000000000000001</v>
      </c>
      <c r="B205" s="16" t="s">
        <v>301</v>
      </c>
      <c r="C205" s="27" t="s">
        <v>139</v>
      </c>
      <c r="D205" s="15">
        <v>0</v>
      </c>
      <c r="E205" s="15">
        <v>0</v>
      </c>
      <c r="F205" s="15">
        <v>0</v>
      </c>
      <c r="G205" s="15">
        <f t="shared" si="5"/>
        <v>0</v>
      </c>
    </row>
    <row r="206" spans="1:7" x14ac:dyDescent="0.25">
      <c r="A206" s="6">
        <v>1.1000000000000001</v>
      </c>
      <c r="B206" s="16" t="s">
        <v>302</v>
      </c>
      <c r="C206" s="27" t="s">
        <v>131</v>
      </c>
      <c r="D206" s="15">
        <v>0</v>
      </c>
      <c r="E206" s="15">
        <v>0</v>
      </c>
      <c r="F206" s="15">
        <v>0</v>
      </c>
      <c r="G206" s="15">
        <f t="shared" si="5"/>
        <v>0</v>
      </c>
    </row>
    <row r="207" spans="1:7" x14ac:dyDescent="0.25">
      <c r="A207" s="6">
        <v>1.1000000000000001</v>
      </c>
      <c r="B207" s="16" t="s">
        <v>303</v>
      </c>
      <c r="C207" s="27" t="s">
        <v>142</v>
      </c>
      <c r="D207" s="15">
        <v>0</v>
      </c>
      <c r="E207" s="15">
        <v>0</v>
      </c>
      <c r="F207" s="15">
        <v>0</v>
      </c>
      <c r="G207" s="15">
        <f t="shared" si="5"/>
        <v>0</v>
      </c>
    </row>
    <row r="208" spans="1:7" x14ac:dyDescent="0.25">
      <c r="A208" s="6">
        <v>1.1000000000000001</v>
      </c>
      <c r="B208" s="16" t="s">
        <v>304</v>
      </c>
      <c r="C208" s="25" t="s">
        <v>305</v>
      </c>
      <c r="D208" s="15">
        <v>2085467.23</v>
      </c>
      <c r="E208" s="15">
        <f>+ROUND(E209+E210+E211+E212+E213,2)</f>
        <v>0</v>
      </c>
      <c r="F208" s="15">
        <f>+ROUND(F209+F210+F211+F212+F213,2)</f>
        <v>33362.42</v>
      </c>
      <c r="G208" s="15">
        <f t="shared" si="5"/>
        <v>2052104.81</v>
      </c>
    </row>
    <row r="209" spans="1:7" x14ac:dyDescent="0.25">
      <c r="A209" s="6">
        <v>1.1000000000000001</v>
      </c>
      <c r="B209" s="16" t="s">
        <v>306</v>
      </c>
      <c r="C209" s="27" t="s">
        <v>127</v>
      </c>
      <c r="D209" s="15">
        <v>4059655</v>
      </c>
      <c r="E209" s="15">
        <v>0</v>
      </c>
      <c r="F209" s="15">
        <v>0</v>
      </c>
      <c r="G209" s="15">
        <f t="shared" si="5"/>
        <v>4059655</v>
      </c>
    </row>
    <row r="210" spans="1:7" x14ac:dyDescent="0.25">
      <c r="A210" s="6">
        <v>1.1000000000000001</v>
      </c>
      <c r="B210" s="16" t="s">
        <v>307</v>
      </c>
      <c r="C210" s="27" t="s">
        <v>129</v>
      </c>
      <c r="D210" s="15">
        <v>0</v>
      </c>
      <c r="E210" s="15">
        <v>0</v>
      </c>
      <c r="F210" s="15">
        <v>0</v>
      </c>
      <c r="G210" s="15">
        <f t="shared" si="5"/>
        <v>0</v>
      </c>
    </row>
    <row r="211" spans="1:7" x14ac:dyDescent="0.25">
      <c r="A211" s="6">
        <v>1.1000000000000001</v>
      </c>
      <c r="B211" s="16" t="s">
        <v>308</v>
      </c>
      <c r="C211" s="27" t="s">
        <v>139</v>
      </c>
      <c r="D211" s="15">
        <v>-2329759.77</v>
      </c>
      <c r="E211" s="15">
        <v>0</v>
      </c>
      <c r="F211" s="15">
        <v>33362.42</v>
      </c>
      <c r="G211" s="15">
        <f t="shared" si="5"/>
        <v>-2363122.19</v>
      </c>
    </row>
    <row r="212" spans="1:7" x14ac:dyDescent="0.25">
      <c r="A212" s="6">
        <v>1.1000000000000001</v>
      </c>
      <c r="B212" s="16" t="s">
        <v>309</v>
      </c>
      <c r="C212" s="27" t="s">
        <v>131</v>
      </c>
      <c r="D212" s="15">
        <v>0</v>
      </c>
      <c r="E212" s="15">
        <v>0</v>
      </c>
      <c r="F212" s="15">
        <v>0</v>
      </c>
      <c r="G212" s="15">
        <f t="shared" si="5"/>
        <v>0</v>
      </c>
    </row>
    <row r="213" spans="1:7" x14ac:dyDescent="0.25">
      <c r="A213" s="6">
        <v>1.1000000000000001</v>
      </c>
      <c r="B213" s="16" t="s">
        <v>310</v>
      </c>
      <c r="C213" s="27" t="s">
        <v>142</v>
      </c>
      <c r="D213" s="15">
        <v>355572</v>
      </c>
      <c r="E213" s="15">
        <v>0</v>
      </c>
      <c r="F213" s="15">
        <v>0</v>
      </c>
      <c r="G213" s="15">
        <f t="shared" si="5"/>
        <v>355572</v>
      </c>
    </row>
    <row r="214" spans="1:7" x14ac:dyDescent="0.25">
      <c r="A214" s="6">
        <v>1.1000000000000001</v>
      </c>
      <c r="B214" s="16" t="s">
        <v>311</v>
      </c>
      <c r="C214" s="25" t="s">
        <v>312</v>
      </c>
      <c r="D214" s="15">
        <v>179987.91</v>
      </c>
      <c r="E214" s="15">
        <f>+ROUND(E215+E221,2)</f>
        <v>0</v>
      </c>
      <c r="F214" s="15">
        <f>+ROUND(F215+F221,2)</f>
        <v>3648.13</v>
      </c>
      <c r="G214" s="15">
        <f t="shared" si="5"/>
        <v>176339.78</v>
      </c>
    </row>
    <row r="215" spans="1:7" x14ac:dyDescent="0.25">
      <c r="A215" s="6">
        <v>1.1000000000000001</v>
      </c>
      <c r="B215" s="16" t="s">
        <v>313</v>
      </c>
      <c r="C215" s="25" t="s">
        <v>314</v>
      </c>
      <c r="D215" s="15">
        <v>159153.31</v>
      </c>
      <c r="E215" s="15">
        <f>+ROUND(E216+E217+E218+E219+E220,2)</f>
        <v>0</v>
      </c>
      <c r="F215" s="15">
        <f>+ROUND(F216+F217+F218+F219+F220,2)</f>
        <v>2814.81</v>
      </c>
      <c r="G215" s="15">
        <f t="shared" si="5"/>
        <v>156338.5</v>
      </c>
    </row>
    <row r="216" spans="1:7" x14ac:dyDescent="0.25">
      <c r="A216" s="6">
        <v>1.1000000000000001</v>
      </c>
      <c r="B216" s="16" t="s">
        <v>315</v>
      </c>
      <c r="C216" s="27" t="s">
        <v>127</v>
      </c>
      <c r="D216" s="15">
        <v>448768</v>
      </c>
      <c r="E216" s="15">
        <v>0</v>
      </c>
      <c r="F216" s="15">
        <v>0</v>
      </c>
      <c r="G216" s="15">
        <f t="shared" si="5"/>
        <v>448768</v>
      </c>
    </row>
    <row r="217" spans="1:7" x14ac:dyDescent="0.25">
      <c r="A217" s="6">
        <v>1.1000000000000001</v>
      </c>
      <c r="B217" s="16" t="s">
        <v>316</v>
      </c>
      <c r="C217" s="27" t="s">
        <v>129</v>
      </c>
      <c r="D217" s="15">
        <v>0</v>
      </c>
      <c r="E217" s="15">
        <v>0</v>
      </c>
      <c r="F217" s="15">
        <v>0</v>
      </c>
      <c r="G217" s="15">
        <f t="shared" si="5"/>
        <v>0</v>
      </c>
    </row>
    <row r="218" spans="1:7" x14ac:dyDescent="0.25">
      <c r="A218" s="6">
        <v>1.1000000000000001</v>
      </c>
      <c r="B218" s="16" t="s">
        <v>317</v>
      </c>
      <c r="C218" s="27" t="s">
        <v>139</v>
      </c>
      <c r="D218" s="15">
        <v>-381614.69</v>
      </c>
      <c r="E218" s="15">
        <v>0</v>
      </c>
      <c r="F218" s="15">
        <v>2814.81</v>
      </c>
      <c r="G218" s="15">
        <f t="shared" si="5"/>
        <v>-384429.5</v>
      </c>
    </row>
    <row r="219" spans="1:7" x14ac:dyDescent="0.25">
      <c r="A219" s="6">
        <v>1.1000000000000001</v>
      </c>
      <c r="B219" s="16" t="s">
        <v>318</v>
      </c>
      <c r="C219" s="27" t="s">
        <v>131</v>
      </c>
      <c r="D219" s="15">
        <v>0</v>
      </c>
      <c r="E219" s="15">
        <v>0</v>
      </c>
      <c r="F219" s="15">
        <v>0</v>
      </c>
      <c r="G219" s="15">
        <f t="shared" si="5"/>
        <v>0</v>
      </c>
    </row>
    <row r="220" spans="1:7" x14ac:dyDescent="0.25">
      <c r="A220" s="6">
        <v>1.1000000000000001</v>
      </c>
      <c r="B220" s="16" t="s">
        <v>319</v>
      </c>
      <c r="C220" s="27" t="s">
        <v>142</v>
      </c>
      <c r="D220" s="15">
        <v>92000</v>
      </c>
      <c r="E220" s="15">
        <v>0</v>
      </c>
      <c r="F220" s="15">
        <v>0</v>
      </c>
      <c r="G220" s="15">
        <f t="shared" si="5"/>
        <v>92000</v>
      </c>
    </row>
    <row r="221" spans="1:7" x14ac:dyDescent="0.25">
      <c r="A221" s="6">
        <v>1.1000000000000001</v>
      </c>
      <c r="B221" s="16" t="s">
        <v>320</v>
      </c>
      <c r="C221" s="25" t="s">
        <v>321</v>
      </c>
      <c r="D221" s="15">
        <v>20834.599999999999</v>
      </c>
      <c r="E221" s="15">
        <f>+ROUND(E222+E223+E224+E225+E226,2)</f>
        <v>0</v>
      </c>
      <c r="F221" s="15">
        <f>+ROUND(F222+F223+F224+F225+F226,2)</f>
        <v>833.32</v>
      </c>
      <c r="G221" s="15">
        <f t="shared" si="5"/>
        <v>20001.28</v>
      </c>
    </row>
    <row r="222" spans="1:7" x14ac:dyDescent="0.25">
      <c r="A222" s="6">
        <v>1.1000000000000001</v>
      </c>
      <c r="B222" s="16" t="s">
        <v>322</v>
      </c>
      <c r="C222" s="27" t="s">
        <v>127</v>
      </c>
      <c r="D222" s="15">
        <v>100000</v>
      </c>
      <c r="E222" s="15">
        <v>0</v>
      </c>
      <c r="F222" s="15">
        <v>0</v>
      </c>
      <c r="G222" s="15">
        <f t="shared" si="5"/>
        <v>100000</v>
      </c>
    </row>
    <row r="223" spans="1:7" x14ac:dyDescent="0.25">
      <c r="A223" s="6">
        <v>1.1000000000000001</v>
      </c>
      <c r="B223" s="16" t="s">
        <v>323</v>
      </c>
      <c r="C223" s="27" t="s">
        <v>129</v>
      </c>
      <c r="D223" s="15">
        <v>0</v>
      </c>
      <c r="E223" s="15">
        <v>0</v>
      </c>
      <c r="F223" s="15">
        <v>0</v>
      </c>
      <c r="G223" s="15">
        <f t="shared" si="5"/>
        <v>0</v>
      </c>
    </row>
    <row r="224" spans="1:7" x14ac:dyDescent="0.25">
      <c r="A224" s="6">
        <v>1.1000000000000001</v>
      </c>
      <c r="B224" s="16" t="s">
        <v>324</v>
      </c>
      <c r="C224" s="27" t="s">
        <v>139</v>
      </c>
      <c r="D224" s="15">
        <v>-79165.399999999994</v>
      </c>
      <c r="E224" s="15">
        <v>0</v>
      </c>
      <c r="F224" s="15">
        <v>833.32</v>
      </c>
      <c r="G224" s="15">
        <f t="shared" si="5"/>
        <v>-79998.720000000001</v>
      </c>
    </row>
    <row r="225" spans="1:7" x14ac:dyDescent="0.25">
      <c r="A225" s="6">
        <v>1.1000000000000001</v>
      </c>
      <c r="B225" s="16" t="s">
        <v>325</v>
      </c>
      <c r="C225" s="27" t="s">
        <v>131</v>
      </c>
      <c r="D225" s="15">
        <v>0</v>
      </c>
      <c r="E225" s="15">
        <v>0</v>
      </c>
      <c r="F225" s="15">
        <v>0</v>
      </c>
      <c r="G225" s="15">
        <f t="shared" si="5"/>
        <v>0</v>
      </c>
    </row>
    <row r="226" spans="1:7" x14ac:dyDescent="0.25">
      <c r="A226" s="6">
        <v>1.1000000000000001</v>
      </c>
      <c r="B226" s="16" t="s">
        <v>326</v>
      </c>
      <c r="C226" s="27" t="s">
        <v>142</v>
      </c>
      <c r="D226" s="15">
        <v>0</v>
      </c>
      <c r="E226" s="15">
        <v>0</v>
      </c>
      <c r="F226" s="15">
        <v>0</v>
      </c>
      <c r="G226" s="15">
        <f t="shared" si="5"/>
        <v>0</v>
      </c>
    </row>
    <row r="227" spans="1:7" x14ac:dyDescent="0.25">
      <c r="A227" s="6">
        <v>1.1000000000000001</v>
      </c>
      <c r="B227" s="16" t="s">
        <v>327</v>
      </c>
      <c r="C227" s="25" t="s">
        <v>328</v>
      </c>
      <c r="D227" s="15">
        <v>10027687.83</v>
      </c>
      <c r="E227" s="15">
        <f>+ROUND(E228+E234+E240,2)</f>
        <v>0</v>
      </c>
      <c r="F227" s="15">
        <f>+ROUND(F228+F234+F240,2)</f>
        <v>2202908.9700000002</v>
      </c>
      <c r="G227" s="15">
        <f t="shared" si="5"/>
        <v>7824778.8600000003</v>
      </c>
    </row>
    <row r="228" spans="1:7" x14ac:dyDescent="0.25">
      <c r="A228" s="6">
        <v>1.1000000000000001</v>
      </c>
      <c r="B228" s="16" t="s">
        <v>329</v>
      </c>
      <c r="C228" s="25" t="s">
        <v>330</v>
      </c>
      <c r="D228" s="15">
        <v>93747.01</v>
      </c>
      <c r="E228" s="15">
        <f>+ROUND(E229+E230+E231+E232+E233,2)</f>
        <v>0</v>
      </c>
      <c r="F228" s="15">
        <f>+ROUND(F229+F230+F231+F232+F233,2)</f>
        <v>13442.04</v>
      </c>
      <c r="G228" s="15">
        <f t="shared" si="5"/>
        <v>80304.97</v>
      </c>
    </row>
    <row r="229" spans="1:7" x14ac:dyDescent="0.25">
      <c r="A229" s="6">
        <v>1.1000000000000001</v>
      </c>
      <c r="B229" s="16" t="s">
        <v>331</v>
      </c>
      <c r="C229" s="27" t="s">
        <v>127</v>
      </c>
      <c r="D229" s="15">
        <v>1369745</v>
      </c>
      <c r="E229" s="15">
        <v>0</v>
      </c>
      <c r="F229" s="15">
        <v>0</v>
      </c>
      <c r="G229" s="15">
        <f t="shared" si="5"/>
        <v>1369745</v>
      </c>
    </row>
    <row r="230" spans="1:7" x14ac:dyDescent="0.25">
      <c r="A230" s="6">
        <v>1.1000000000000001</v>
      </c>
      <c r="B230" s="16" t="s">
        <v>332</v>
      </c>
      <c r="C230" s="27" t="s">
        <v>129</v>
      </c>
      <c r="D230" s="15">
        <v>0</v>
      </c>
      <c r="E230" s="15">
        <v>0</v>
      </c>
      <c r="F230" s="15">
        <v>0</v>
      </c>
      <c r="G230" s="15">
        <f t="shared" si="5"/>
        <v>0</v>
      </c>
    </row>
    <row r="231" spans="1:7" x14ac:dyDescent="0.25">
      <c r="A231" s="6">
        <v>1.1000000000000001</v>
      </c>
      <c r="B231" s="16" t="s">
        <v>333</v>
      </c>
      <c r="C231" s="27" t="s">
        <v>139</v>
      </c>
      <c r="D231" s="15">
        <v>-1394992.99</v>
      </c>
      <c r="E231" s="15">
        <v>0</v>
      </c>
      <c r="F231" s="15">
        <v>13442.04</v>
      </c>
      <c r="G231" s="15">
        <f t="shared" si="5"/>
        <v>-1408435.03</v>
      </c>
    </row>
    <row r="232" spans="1:7" x14ac:dyDescent="0.25">
      <c r="A232" s="6">
        <v>1.1000000000000001</v>
      </c>
      <c r="B232" s="16" t="s">
        <v>334</v>
      </c>
      <c r="C232" s="27" t="s">
        <v>131</v>
      </c>
      <c r="D232" s="15">
        <v>0</v>
      </c>
      <c r="E232" s="15">
        <v>0</v>
      </c>
      <c r="F232" s="15">
        <v>0</v>
      </c>
      <c r="G232" s="15">
        <f t="shared" si="5"/>
        <v>0</v>
      </c>
    </row>
    <row r="233" spans="1:7" x14ac:dyDescent="0.25">
      <c r="A233" s="6">
        <v>1.1000000000000001</v>
      </c>
      <c r="B233" s="16" t="s">
        <v>335</v>
      </c>
      <c r="C233" s="27" t="s">
        <v>142</v>
      </c>
      <c r="D233" s="15">
        <v>118995</v>
      </c>
      <c r="E233" s="15">
        <v>0</v>
      </c>
      <c r="F233" s="15">
        <v>0</v>
      </c>
      <c r="G233" s="15">
        <f t="shared" si="5"/>
        <v>118995</v>
      </c>
    </row>
    <row r="234" spans="1:7" x14ac:dyDescent="0.25">
      <c r="A234" s="6">
        <v>1.1000000000000001</v>
      </c>
      <c r="B234" s="16" t="s">
        <v>336</v>
      </c>
      <c r="C234" s="25" t="s">
        <v>337</v>
      </c>
      <c r="D234" s="15">
        <v>0</v>
      </c>
      <c r="E234" s="15">
        <f>+ROUND(E235+E236+E237+E238+E239,2)</f>
        <v>0</v>
      </c>
      <c r="F234" s="15">
        <f>+ROUND(F235+F236+F237+F238+F239,2)</f>
        <v>0</v>
      </c>
      <c r="G234" s="15">
        <f t="shared" si="5"/>
        <v>0</v>
      </c>
    </row>
    <row r="235" spans="1:7" x14ac:dyDescent="0.25">
      <c r="A235" s="6">
        <v>1.1000000000000001</v>
      </c>
      <c r="B235" s="16" t="s">
        <v>338</v>
      </c>
      <c r="C235" s="27" t="s">
        <v>127</v>
      </c>
      <c r="D235" s="15">
        <v>0</v>
      </c>
      <c r="E235" s="15">
        <v>0</v>
      </c>
      <c r="F235" s="15">
        <v>0</v>
      </c>
      <c r="G235" s="15">
        <f t="shared" si="5"/>
        <v>0</v>
      </c>
    </row>
    <row r="236" spans="1:7" x14ac:dyDescent="0.25">
      <c r="A236" s="6">
        <v>1.1000000000000001</v>
      </c>
      <c r="B236" s="16" t="s">
        <v>339</v>
      </c>
      <c r="C236" s="27" t="s">
        <v>129</v>
      </c>
      <c r="D236" s="15">
        <v>0</v>
      </c>
      <c r="E236" s="15">
        <v>0</v>
      </c>
      <c r="F236" s="15">
        <v>0</v>
      </c>
      <c r="G236" s="15">
        <f t="shared" si="5"/>
        <v>0</v>
      </c>
    </row>
    <row r="237" spans="1:7" x14ac:dyDescent="0.25">
      <c r="A237" s="6">
        <v>1.1000000000000001</v>
      </c>
      <c r="B237" s="16" t="s">
        <v>340</v>
      </c>
      <c r="C237" s="27" t="s">
        <v>139</v>
      </c>
      <c r="D237" s="15">
        <v>0</v>
      </c>
      <c r="E237" s="15">
        <v>0</v>
      </c>
      <c r="F237" s="15">
        <v>0</v>
      </c>
      <c r="G237" s="15">
        <f t="shared" si="5"/>
        <v>0</v>
      </c>
    </row>
    <row r="238" spans="1:7" x14ac:dyDescent="0.25">
      <c r="A238" s="6">
        <v>1.1000000000000001</v>
      </c>
      <c r="B238" s="16" t="s">
        <v>341</v>
      </c>
      <c r="C238" s="27" t="s">
        <v>131</v>
      </c>
      <c r="D238" s="15">
        <v>0</v>
      </c>
      <c r="E238" s="15">
        <v>0</v>
      </c>
      <c r="F238" s="15">
        <v>0</v>
      </c>
      <c r="G238" s="15">
        <f t="shared" si="5"/>
        <v>0</v>
      </c>
    </row>
    <row r="239" spans="1:7" x14ac:dyDescent="0.25">
      <c r="A239" s="6">
        <v>1.1000000000000001</v>
      </c>
      <c r="B239" s="16" t="s">
        <v>342</v>
      </c>
      <c r="C239" s="27" t="s">
        <v>142</v>
      </c>
      <c r="D239" s="15">
        <v>0</v>
      </c>
      <c r="E239" s="15">
        <v>0</v>
      </c>
      <c r="F239" s="15">
        <v>0</v>
      </c>
      <c r="G239" s="15">
        <f t="shared" si="5"/>
        <v>0</v>
      </c>
    </row>
    <row r="240" spans="1:7" x14ac:dyDescent="0.25">
      <c r="A240" s="6">
        <v>1.1000000000000001</v>
      </c>
      <c r="B240" s="16" t="s">
        <v>343</v>
      </c>
      <c r="C240" s="25" t="s">
        <v>344</v>
      </c>
      <c r="D240" s="15">
        <v>9933940.8200000003</v>
      </c>
      <c r="E240" s="15">
        <f>+ROUND(E241+E242+E243+E244+E245,2)</f>
        <v>0</v>
      </c>
      <c r="F240" s="15">
        <f>+ROUND(F241+F242+F243+F244+F245,2)</f>
        <v>2189466.9300000002</v>
      </c>
      <c r="G240" s="15">
        <f t="shared" si="5"/>
        <v>7744473.8899999997</v>
      </c>
    </row>
    <row r="241" spans="1:7" x14ac:dyDescent="0.25">
      <c r="A241" s="6">
        <v>1.1000000000000001</v>
      </c>
      <c r="B241" s="16" t="s">
        <v>345</v>
      </c>
      <c r="C241" s="27" t="s">
        <v>127</v>
      </c>
      <c r="D241" s="15">
        <v>17337759.899999999</v>
      </c>
      <c r="E241" s="15">
        <v>0</v>
      </c>
      <c r="F241" s="15">
        <v>0</v>
      </c>
      <c r="G241" s="15">
        <f t="shared" si="5"/>
        <v>17337759.899999999</v>
      </c>
    </row>
    <row r="242" spans="1:7" x14ac:dyDescent="0.25">
      <c r="A242" s="6">
        <v>1.1000000000000001</v>
      </c>
      <c r="B242" s="16" t="s">
        <v>346</v>
      </c>
      <c r="C242" s="27" t="s">
        <v>129</v>
      </c>
      <c r="D242" s="15">
        <v>0</v>
      </c>
      <c r="E242" s="15">
        <v>0</v>
      </c>
      <c r="F242" s="15">
        <v>0</v>
      </c>
      <c r="G242" s="15">
        <f t="shared" si="5"/>
        <v>0</v>
      </c>
    </row>
    <row r="243" spans="1:7" x14ac:dyDescent="0.25">
      <c r="A243" s="6">
        <v>1.1000000000000001</v>
      </c>
      <c r="B243" s="16" t="s">
        <v>347</v>
      </c>
      <c r="C243" s="27" t="s">
        <v>139</v>
      </c>
      <c r="D243" s="15">
        <v>-15048707.08</v>
      </c>
      <c r="E243" s="15">
        <v>0</v>
      </c>
      <c r="F243" s="15">
        <v>2189466.9300000002</v>
      </c>
      <c r="G243" s="15">
        <f t="shared" si="5"/>
        <v>-17238174.010000002</v>
      </c>
    </row>
    <row r="244" spans="1:7" x14ac:dyDescent="0.25">
      <c r="A244" s="6">
        <v>1.1000000000000001</v>
      </c>
      <c r="B244" s="16" t="s">
        <v>348</v>
      </c>
      <c r="C244" s="27" t="s">
        <v>131</v>
      </c>
      <c r="D244" s="15">
        <v>0</v>
      </c>
      <c r="E244" s="15">
        <v>0</v>
      </c>
      <c r="F244" s="15">
        <v>0</v>
      </c>
      <c r="G244" s="15">
        <f t="shared" si="5"/>
        <v>0</v>
      </c>
    </row>
    <row r="245" spans="1:7" x14ac:dyDescent="0.25">
      <c r="A245" s="6">
        <v>1.1000000000000001</v>
      </c>
      <c r="B245" s="16" t="s">
        <v>349</v>
      </c>
      <c r="C245" s="27" t="s">
        <v>142</v>
      </c>
      <c r="D245" s="15">
        <v>7644888</v>
      </c>
      <c r="E245" s="15">
        <v>0</v>
      </c>
      <c r="F245" s="15">
        <v>0</v>
      </c>
      <c r="G245" s="15">
        <f t="shared" si="5"/>
        <v>7644888</v>
      </c>
    </row>
    <row r="246" spans="1:7" x14ac:dyDescent="0.25">
      <c r="A246" s="6">
        <v>1.1000000000000001</v>
      </c>
      <c r="B246" s="16" t="s">
        <v>350</v>
      </c>
      <c r="C246" s="25" t="s">
        <v>351</v>
      </c>
      <c r="D246" s="28">
        <v>39635038.640000001</v>
      </c>
      <c r="E246" s="28">
        <f>+E247</f>
        <v>0</v>
      </c>
      <c r="F246" s="28">
        <f>+F247</f>
        <v>3060607.98</v>
      </c>
      <c r="G246" s="28">
        <f>+G247</f>
        <v>36574430.660000011</v>
      </c>
    </row>
    <row r="247" spans="1:7" x14ac:dyDescent="0.25">
      <c r="A247" s="6">
        <v>1.1000000000000001</v>
      </c>
      <c r="B247" s="16" t="s">
        <v>352</v>
      </c>
      <c r="C247" s="25" t="s">
        <v>353</v>
      </c>
      <c r="D247" s="28">
        <v>39635038.640000001</v>
      </c>
      <c r="E247" s="28">
        <f>+E248+E249+E250</f>
        <v>0</v>
      </c>
      <c r="F247" s="28">
        <f>+F248+F249+F250</f>
        <v>3060607.98</v>
      </c>
      <c r="G247" s="28">
        <f>+G248+G249+G250</f>
        <v>36574430.660000011</v>
      </c>
    </row>
    <row r="248" spans="1:7" x14ac:dyDescent="0.25">
      <c r="A248" s="6">
        <v>1.1000000000000001</v>
      </c>
      <c r="B248" s="16" t="s">
        <v>354</v>
      </c>
      <c r="C248" s="25" t="s">
        <v>127</v>
      </c>
      <c r="D248" s="15">
        <v>95666944.799999997</v>
      </c>
      <c r="E248" s="15">
        <v>0</v>
      </c>
      <c r="F248" s="15">
        <v>0</v>
      </c>
      <c r="G248" s="15">
        <f t="shared" si="5"/>
        <v>95666944.799999997</v>
      </c>
    </row>
    <row r="249" spans="1:7" x14ac:dyDescent="0.25">
      <c r="A249" s="6">
        <v>1.1000000000000001</v>
      </c>
      <c r="B249" s="16" t="s">
        <v>355</v>
      </c>
      <c r="C249" s="25" t="s">
        <v>129</v>
      </c>
      <c r="D249" s="15">
        <v>39365231.130000003</v>
      </c>
      <c r="E249" s="15">
        <v>0</v>
      </c>
      <c r="F249" s="15">
        <v>0</v>
      </c>
      <c r="G249" s="15">
        <f t="shared" si="5"/>
        <v>39365231.130000003</v>
      </c>
    </row>
    <row r="250" spans="1:7" x14ac:dyDescent="0.25">
      <c r="A250" s="6">
        <v>1.1000000000000001</v>
      </c>
      <c r="B250" s="16" t="s">
        <v>356</v>
      </c>
      <c r="C250" s="29" t="s">
        <v>357</v>
      </c>
      <c r="D250" s="15">
        <v>-95397137.290000007</v>
      </c>
      <c r="E250" s="15">
        <v>0</v>
      </c>
      <c r="F250" s="15">
        <v>3060607.98</v>
      </c>
      <c r="G250" s="15">
        <f t="shared" si="5"/>
        <v>-98457745.269999996</v>
      </c>
    </row>
    <row r="251" spans="1:7" x14ac:dyDescent="0.25">
      <c r="A251" s="6">
        <v>1.1000000000000001</v>
      </c>
      <c r="B251" s="16" t="s">
        <v>358</v>
      </c>
      <c r="C251" s="29" t="s">
        <v>131</v>
      </c>
      <c r="D251" s="15">
        <v>0</v>
      </c>
      <c r="E251" s="15">
        <v>0</v>
      </c>
      <c r="F251" s="15">
        <v>0</v>
      </c>
      <c r="G251" s="15">
        <f t="shared" si="5"/>
        <v>0</v>
      </c>
    </row>
    <row r="252" spans="1:7" x14ac:dyDescent="0.25">
      <c r="A252" s="6">
        <v>1.1000000000000001</v>
      </c>
      <c r="B252" s="30" t="s">
        <v>359</v>
      </c>
      <c r="C252" s="31" t="s">
        <v>360</v>
      </c>
      <c r="D252" s="32">
        <v>315476320.41000003</v>
      </c>
      <c r="E252" s="32">
        <f>+ROUND(E253,2)</f>
        <v>110077955.39</v>
      </c>
      <c r="F252" s="32">
        <f>+ROUND(F253,2)</f>
        <v>45723621.729999997</v>
      </c>
      <c r="G252" s="32">
        <f>+ROUND(G253,2)</f>
        <v>251121986.75</v>
      </c>
    </row>
    <row r="253" spans="1:7" x14ac:dyDescent="0.25">
      <c r="A253" s="6">
        <v>1.1000000000000001</v>
      </c>
      <c r="B253" s="10" t="s">
        <v>361</v>
      </c>
      <c r="C253" s="11" t="s">
        <v>362</v>
      </c>
      <c r="D253" s="22">
        <v>315476320.41000003</v>
      </c>
      <c r="E253" s="22">
        <f>+ROUND(E254+E269,2)</f>
        <v>110077955.39</v>
      </c>
      <c r="F253" s="22">
        <f>+ROUND(F254+F269,2)</f>
        <v>45723621.729999997</v>
      </c>
      <c r="G253" s="22">
        <f>+ROUND(G254+G269,2)</f>
        <v>251121986.75</v>
      </c>
    </row>
    <row r="254" spans="1:7" x14ac:dyDescent="0.25">
      <c r="A254" s="6">
        <v>1.1000000000000001</v>
      </c>
      <c r="B254" s="10" t="s">
        <v>363</v>
      </c>
      <c r="C254" s="11" t="s">
        <v>364</v>
      </c>
      <c r="D254" s="22">
        <v>310876092.44999999</v>
      </c>
      <c r="E254" s="22">
        <f>+ROUND(E255+E258,2)</f>
        <v>110077955.39</v>
      </c>
      <c r="F254" s="22">
        <f>+ROUND(F255+F258,2)</f>
        <v>45723621.729999997</v>
      </c>
      <c r="G254" s="22">
        <f>+ROUND(G255+G258,2)</f>
        <v>246521758.78999999</v>
      </c>
    </row>
    <row r="255" spans="1:7" x14ac:dyDescent="0.25">
      <c r="A255" s="6">
        <v>1.1000000000000001</v>
      </c>
      <c r="B255" s="13" t="s">
        <v>365</v>
      </c>
      <c r="C255" s="14" t="s">
        <v>366</v>
      </c>
      <c r="D255" s="33">
        <v>60431126.439999998</v>
      </c>
      <c r="E255" s="33">
        <f>+ROUND(E256,2)</f>
        <v>40079027.210000001</v>
      </c>
      <c r="F255" s="33">
        <f>+ROUND(F256,2)</f>
        <v>0</v>
      </c>
      <c r="G255" s="33">
        <f t="shared" ref="G255:G275" si="6">+ROUND(D255-E255+F255,2)</f>
        <v>20352099.23</v>
      </c>
    </row>
    <row r="256" spans="1:7" x14ac:dyDescent="0.25">
      <c r="A256" s="6">
        <v>1.1000000000000001</v>
      </c>
      <c r="B256" s="13" t="s">
        <v>367</v>
      </c>
      <c r="C256" s="14" t="s">
        <v>368</v>
      </c>
      <c r="D256" s="33">
        <v>60431126.439999998</v>
      </c>
      <c r="E256" s="33">
        <f>+ROUND(E257,2)</f>
        <v>40079027.210000001</v>
      </c>
      <c r="F256" s="33">
        <f>+ROUND(F257,2)</f>
        <v>0</v>
      </c>
      <c r="G256" s="33">
        <f t="shared" si="6"/>
        <v>20352099.23</v>
      </c>
    </row>
    <row r="257" spans="1:7" x14ac:dyDescent="0.25">
      <c r="A257" s="6">
        <v>1.1000000000000001</v>
      </c>
      <c r="B257" s="18" t="s">
        <v>369</v>
      </c>
      <c r="C257" s="14" t="s">
        <v>370</v>
      </c>
      <c r="D257" s="33">
        <v>60431126.439999998</v>
      </c>
      <c r="E257" s="33">
        <v>40079027.210000001</v>
      </c>
      <c r="F257" s="33">
        <v>0</v>
      </c>
      <c r="G257" s="33">
        <f>+ROUND(D257-E257+F257,2)</f>
        <v>20352099.23</v>
      </c>
    </row>
    <row r="258" spans="1:7" x14ac:dyDescent="0.25">
      <c r="A258" s="6">
        <v>1.1000000000000001</v>
      </c>
      <c r="B258" s="13" t="s">
        <v>371</v>
      </c>
      <c r="C258" s="14" t="s">
        <v>372</v>
      </c>
      <c r="D258" s="34">
        <v>250444966.00999999</v>
      </c>
      <c r="E258" s="34">
        <f>+ROUND(E259+E266,2)</f>
        <v>69998928.180000007</v>
      </c>
      <c r="F258" s="34">
        <f>+ROUND(F259+F266,2)</f>
        <v>45723621.729999997</v>
      </c>
      <c r="G258" s="34">
        <f>+ROUND(G259+G266,2)</f>
        <v>226169659.56</v>
      </c>
    </row>
    <row r="259" spans="1:7" x14ac:dyDescent="0.25">
      <c r="A259" s="6">
        <v>1.1000000000000001</v>
      </c>
      <c r="B259" s="13" t="s">
        <v>373</v>
      </c>
      <c r="C259" s="14" t="s">
        <v>374</v>
      </c>
      <c r="D259" s="34">
        <v>249154420.65000001</v>
      </c>
      <c r="E259" s="34">
        <f>+ROUND(E260+E263+E265,2)</f>
        <v>68951107.180000007</v>
      </c>
      <c r="F259" s="34">
        <f>+ROUND(F260+F263+F265,2)</f>
        <v>44600633.049999997</v>
      </c>
      <c r="G259" s="34">
        <f>+ROUND(G260+G263+G265,2)</f>
        <v>224803946.52000001</v>
      </c>
    </row>
    <row r="260" spans="1:7" x14ac:dyDescent="0.25">
      <c r="A260" s="6">
        <v>1.1000000000000001</v>
      </c>
      <c r="B260" s="13" t="s">
        <v>375</v>
      </c>
      <c r="C260" s="23" t="s">
        <v>376</v>
      </c>
      <c r="D260" s="33">
        <v>22464733.870000001</v>
      </c>
      <c r="E260" s="33">
        <f>+ROUND(E261+E262,2)</f>
        <v>0</v>
      </c>
      <c r="F260" s="33">
        <f>+ROUND(F261+F262,2)</f>
        <v>22296457.789999999</v>
      </c>
      <c r="G260" s="33">
        <f t="shared" si="6"/>
        <v>44761191.659999996</v>
      </c>
    </row>
    <row r="261" spans="1:7" x14ac:dyDescent="0.25">
      <c r="A261" s="6">
        <v>1.1000000000000001</v>
      </c>
      <c r="B261" s="13" t="s">
        <v>377</v>
      </c>
      <c r="C261" s="23" t="s">
        <v>378</v>
      </c>
      <c r="D261" s="33">
        <v>0</v>
      </c>
      <c r="E261" s="33">
        <v>0</v>
      </c>
      <c r="F261" s="33">
        <v>0</v>
      </c>
      <c r="G261" s="33">
        <f t="shared" si="6"/>
        <v>0</v>
      </c>
    </row>
    <row r="262" spans="1:7" x14ac:dyDescent="0.25">
      <c r="A262" s="6">
        <v>1.1000000000000001</v>
      </c>
      <c r="B262" s="16" t="s">
        <v>379</v>
      </c>
      <c r="C262" s="17" t="s">
        <v>380</v>
      </c>
      <c r="D262" s="33">
        <v>22464733.870000001</v>
      </c>
      <c r="E262" s="33">
        <v>0</v>
      </c>
      <c r="F262" s="33">
        <v>22296457.789999999</v>
      </c>
      <c r="G262" s="33">
        <f t="shared" si="6"/>
        <v>44761191.659999996</v>
      </c>
    </row>
    <row r="263" spans="1:7" x14ac:dyDescent="0.25">
      <c r="A263" s="6">
        <v>1.1000000000000001</v>
      </c>
      <c r="B263" s="13" t="s">
        <v>381</v>
      </c>
      <c r="C263" s="23" t="s">
        <v>382</v>
      </c>
      <c r="D263" s="33">
        <v>90506246.519999996</v>
      </c>
      <c r="E263" s="33">
        <f>+ROUND(E264,2)</f>
        <v>0</v>
      </c>
      <c r="F263" s="33">
        <f>+ROUND(F264,2)</f>
        <v>22304175.260000002</v>
      </c>
      <c r="G263" s="33">
        <f t="shared" si="6"/>
        <v>112810421.78</v>
      </c>
    </row>
    <row r="264" spans="1:7" x14ac:dyDescent="0.25">
      <c r="A264" s="6">
        <v>1.1000000000000001</v>
      </c>
      <c r="B264" s="16" t="s">
        <v>383</v>
      </c>
      <c r="C264" s="17" t="s">
        <v>384</v>
      </c>
      <c r="D264" s="33">
        <v>90506246.519999996</v>
      </c>
      <c r="E264" s="33">
        <v>0</v>
      </c>
      <c r="F264" s="33">
        <v>22304175.260000002</v>
      </c>
      <c r="G264" s="33">
        <f>+ROUND(D264-E264+F264,2)</f>
        <v>112810421.78</v>
      </c>
    </row>
    <row r="265" spans="1:7" ht="25.5" x14ac:dyDescent="0.25">
      <c r="A265" s="6">
        <v>1.1000000000000001</v>
      </c>
      <c r="B265" s="16" t="s">
        <v>385</v>
      </c>
      <c r="C265" s="17" t="s">
        <v>386</v>
      </c>
      <c r="D265" s="33">
        <v>136183440.25999999</v>
      </c>
      <c r="E265" s="33">
        <v>68951107.180000007</v>
      </c>
      <c r="F265" s="33">
        <v>0</v>
      </c>
      <c r="G265" s="33">
        <f>+ROUND(D265-E265+F265,2)</f>
        <v>67232333.079999998</v>
      </c>
    </row>
    <row r="266" spans="1:7" x14ac:dyDescent="0.25">
      <c r="A266" s="6">
        <v>1.1000000000000001</v>
      </c>
      <c r="B266" s="13" t="s">
        <v>387</v>
      </c>
      <c r="C266" s="23" t="s">
        <v>388</v>
      </c>
      <c r="D266" s="33">
        <v>1290545.3600000001</v>
      </c>
      <c r="E266" s="33">
        <f>+E267+E268</f>
        <v>1047821</v>
      </c>
      <c r="F266" s="33">
        <f>+F267+F268</f>
        <v>1122988.68</v>
      </c>
      <c r="G266" s="33">
        <f>+G267+G268</f>
        <v>1365713.04</v>
      </c>
    </row>
    <row r="267" spans="1:7" x14ac:dyDescent="0.25">
      <c r="A267" s="6">
        <v>1.1000000000000001</v>
      </c>
      <c r="B267" s="13" t="s">
        <v>389</v>
      </c>
      <c r="C267" s="14" t="s">
        <v>390</v>
      </c>
      <c r="D267" s="33">
        <v>0</v>
      </c>
      <c r="E267" s="33">
        <v>0</v>
      </c>
      <c r="F267" s="33">
        <v>0</v>
      </c>
      <c r="G267" s="33">
        <f t="shared" si="6"/>
        <v>0</v>
      </c>
    </row>
    <row r="268" spans="1:7" x14ac:dyDescent="0.25">
      <c r="A268" s="6">
        <v>1.1000000000000001</v>
      </c>
      <c r="B268" s="13" t="s">
        <v>391</v>
      </c>
      <c r="C268" s="14" t="s">
        <v>392</v>
      </c>
      <c r="D268" s="33">
        <v>1290545.3600000001</v>
      </c>
      <c r="E268" s="33">
        <v>1047821</v>
      </c>
      <c r="F268" s="33">
        <v>1122988.68</v>
      </c>
      <c r="G268" s="33">
        <f t="shared" si="6"/>
        <v>1365713.04</v>
      </c>
    </row>
    <row r="269" spans="1:7" x14ac:dyDescent="0.25">
      <c r="A269" s="6">
        <v>1.1000000000000001</v>
      </c>
      <c r="B269" s="10" t="s">
        <v>393</v>
      </c>
      <c r="C269" s="26" t="s">
        <v>394</v>
      </c>
      <c r="D269" s="22">
        <v>4600227.96</v>
      </c>
      <c r="E269" s="22">
        <f>+ROUND(E270,2)</f>
        <v>0</v>
      </c>
      <c r="F269" s="22">
        <f>+ROUND(F270,2)</f>
        <v>0</v>
      </c>
      <c r="G269" s="22">
        <f t="shared" si="6"/>
        <v>4600227.96</v>
      </c>
    </row>
    <row r="270" spans="1:7" x14ac:dyDescent="0.25">
      <c r="A270" s="6">
        <v>1.1000000000000001</v>
      </c>
      <c r="B270" s="13" t="s">
        <v>395</v>
      </c>
      <c r="C270" s="25" t="s">
        <v>396</v>
      </c>
      <c r="D270" s="33">
        <v>4600227.96</v>
      </c>
      <c r="E270" s="33">
        <f>+ROUND(E271,2)</f>
        <v>0</v>
      </c>
      <c r="F270" s="33">
        <f>+ROUND(F271,2)</f>
        <v>0</v>
      </c>
      <c r="G270" s="33">
        <f t="shared" si="6"/>
        <v>4600227.96</v>
      </c>
    </row>
    <row r="271" spans="1:7" x14ac:dyDescent="0.25">
      <c r="A271" s="6">
        <v>1.1000000000000001</v>
      </c>
      <c r="B271" s="13" t="s">
        <v>397</v>
      </c>
      <c r="C271" s="25" t="s">
        <v>398</v>
      </c>
      <c r="D271" s="34">
        <v>4600227.96</v>
      </c>
      <c r="E271" s="34">
        <f>+E273</f>
        <v>0</v>
      </c>
      <c r="F271" s="34">
        <f>+F273</f>
        <v>0</v>
      </c>
      <c r="G271" s="34">
        <f>+G273</f>
        <v>4600227.96</v>
      </c>
    </row>
    <row r="272" spans="1:7" x14ac:dyDescent="0.25">
      <c r="A272" s="6">
        <v>1.1000000000000001</v>
      </c>
      <c r="B272" s="13" t="s">
        <v>399</v>
      </c>
      <c r="C272" s="25" t="s">
        <v>400</v>
      </c>
      <c r="D272" s="33">
        <v>0</v>
      </c>
      <c r="E272" s="33">
        <v>0</v>
      </c>
      <c r="F272" s="33">
        <v>0</v>
      </c>
      <c r="G272" s="33">
        <f t="shared" si="6"/>
        <v>0</v>
      </c>
    </row>
    <row r="273" spans="1:7" x14ac:dyDescent="0.25">
      <c r="A273" s="6">
        <v>1.1000000000000001</v>
      </c>
      <c r="B273" s="13" t="s">
        <v>401</v>
      </c>
      <c r="C273" s="25" t="s">
        <v>402</v>
      </c>
      <c r="D273" s="34">
        <v>4600227.96</v>
      </c>
      <c r="E273" s="34">
        <f>+E274</f>
        <v>0</v>
      </c>
      <c r="F273" s="34">
        <f>+F274</f>
        <v>0</v>
      </c>
      <c r="G273" s="34">
        <f>+G274</f>
        <v>4600227.96</v>
      </c>
    </row>
    <row r="274" spans="1:7" x14ac:dyDescent="0.25">
      <c r="A274" s="6">
        <v>1.1000000000000001</v>
      </c>
      <c r="B274" s="18" t="s">
        <v>403</v>
      </c>
      <c r="C274" s="25" t="s">
        <v>402</v>
      </c>
      <c r="D274" s="33">
        <v>4600227.96</v>
      </c>
      <c r="E274" s="33">
        <f>+ROUND(E275,2)</f>
        <v>0</v>
      </c>
      <c r="F274" s="33">
        <f>+ROUND(F275,2)</f>
        <v>0</v>
      </c>
      <c r="G274" s="33">
        <f t="shared" si="6"/>
        <v>4600227.96</v>
      </c>
    </row>
    <row r="275" spans="1:7" x14ac:dyDescent="0.25">
      <c r="A275" s="6">
        <v>1.1000000000000001</v>
      </c>
      <c r="B275" s="18" t="s">
        <v>404</v>
      </c>
      <c r="C275" s="25" t="s">
        <v>402</v>
      </c>
      <c r="D275" s="33">
        <v>4600227.96</v>
      </c>
      <c r="E275" s="33">
        <v>0</v>
      </c>
      <c r="F275" s="33">
        <v>0</v>
      </c>
      <c r="G275" s="33">
        <f t="shared" si="6"/>
        <v>4600227.96</v>
      </c>
    </row>
    <row r="276" spans="1:7" x14ac:dyDescent="0.25">
      <c r="A276" s="6">
        <v>1.1000000000000001</v>
      </c>
      <c r="B276" s="30" t="s">
        <v>405</v>
      </c>
      <c r="C276" s="31" t="s">
        <v>406</v>
      </c>
      <c r="D276" s="32">
        <v>2312195924.71</v>
      </c>
      <c r="E276" s="32">
        <f>+ROUND(E277,2)</f>
        <v>11624144.720000001</v>
      </c>
      <c r="F276" s="32">
        <f>+ROUND(F277,2)</f>
        <v>11624144.720000001</v>
      </c>
      <c r="G276" s="32">
        <f>+ROUND(G277,2)</f>
        <v>2312195924.71</v>
      </c>
    </row>
    <row r="277" spans="1:7" x14ac:dyDescent="0.25">
      <c r="A277" s="6">
        <v>1.1000000000000001</v>
      </c>
      <c r="B277" s="10" t="s">
        <v>407</v>
      </c>
      <c r="C277" s="11" t="s">
        <v>408</v>
      </c>
      <c r="D277" s="22">
        <v>2312195924.71</v>
      </c>
      <c r="E277" s="22">
        <f>+ROUND(E278+ E287+E290,2)</f>
        <v>11624144.720000001</v>
      </c>
      <c r="F277" s="22">
        <f>+ROUND(F278+F290,2)</f>
        <v>11624144.720000001</v>
      </c>
      <c r="G277" s="22">
        <f>+ROUND(G278+G287+G290,2)</f>
        <v>2312195924.71</v>
      </c>
    </row>
    <row r="278" spans="1:7" x14ac:dyDescent="0.25">
      <c r="A278" s="6">
        <v>1.1000000000000001</v>
      </c>
      <c r="B278" s="10" t="s">
        <v>409</v>
      </c>
      <c r="C278" s="11" t="s">
        <v>410</v>
      </c>
      <c r="D278" s="22">
        <v>2034136835.6800001</v>
      </c>
      <c r="E278" s="22">
        <f>+ROUND(E279+E284,2)</f>
        <v>0</v>
      </c>
      <c r="F278" s="22">
        <f>+ROUND(F279+F284,2)</f>
        <v>0</v>
      </c>
      <c r="G278" s="22">
        <f>+ROUND(G279+G284,2)</f>
        <v>2034136835.6800001</v>
      </c>
    </row>
    <row r="279" spans="1:7" x14ac:dyDescent="0.25">
      <c r="A279" s="6">
        <v>1.1000000000000001</v>
      </c>
      <c r="B279" s="13" t="s">
        <v>411</v>
      </c>
      <c r="C279" s="14" t="s">
        <v>412</v>
      </c>
      <c r="D279" s="33">
        <v>139732600</v>
      </c>
      <c r="E279" s="33">
        <f t="shared" ref="E279:F282" si="7">+ROUND(E280,2)</f>
        <v>0</v>
      </c>
      <c r="F279" s="33">
        <f t="shared" si="7"/>
        <v>0</v>
      </c>
      <c r="G279" s="33">
        <f>+ROUND(D279-E279+F279,2)</f>
        <v>139732600</v>
      </c>
    </row>
    <row r="280" spans="1:7" x14ac:dyDescent="0.25">
      <c r="A280" s="6">
        <v>1.1000000000000001</v>
      </c>
      <c r="B280" s="18" t="s">
        <v>413</v>
      </c>
      <c r="C280" s="23" t="s">
        <v>414</v>
      </c>
      <c r="D280" s="33">
        <v>139732600</v>
      </c>
      <c r="E280" s="33">
        <f t="shared" si="7"/>
        <v>0</v>
      </c>
      <c r="F280" s="33">
        <f t="shared" si="7"/>
        <v>0</v>
      </c>
      <c r="G280" s="33">
        <f t="shared" ref="G280:G294" si="8">+ROUND(D280-E280+F280,2)</f>
        <v>139732600</v>
      </c>
    </row>
    <row r="281" spans="1:7" x14ac:dyDescent="0.25">
      <c r="A281" s="6">
        <v>1.1000000000000001</v>
      </c>
      <c r="B281" s="18" t="s">
        <v>415</v>
      </c>
      <c r="C281" s="14" t="s">
        <v>414</v>
      </c>
      <c r="D281" s="33">
        <v>139732600</v>
      </c>
      <c r="E281" s="33">
        <f t="shared" si="7"/>
        <v>0</v>
      </c>
      <c r="F281" s="33">
        <f t="shared" si="7"/>
        <v>0</v>
      </c>
      <c r="G281" s="33">
        <f t="shared" si="8"/>
        <v>139732600</v>
      </c>
    </row>
    <row r="282" spans="1:7" x14ac:dyDescent="0.25">
      <c r="A282" s="6">
        <v>1.1000000000000001</v>
      </c>
      <c r="B282" s="18" t="s">
        <v>416</v>
      </c>
      <c r="C282" s="14" t="s">
        <v>414</v>
      </c>
      <c r="D282" s="33">
        <v>139732600</v>
      </c>
      <c r="E282" s="33">
        <f t="shared" si="7"/>
        <v>0</v>
      </c>
      <c r="F282" s="33">
        <f t="shared" si="7"/>
        <v>0</v>
      </c>
      <c r="G282" s="33">
        <f t="shared" si="8"/>
        <v>139732600</v>
      </c>
    </row>
    <row r="283" spans="1:7" x14ac:dyDescent="0.25">
      <c r="A283" s="6">
        <v>1.1000000000000001</v>
      </c>
      <c r="B283" s="18" t="s">
        <v>417</v>
      </c>
      <c r="C283" s="35" t="s">
        <v>31</v>
      </c>
      <c r="D283" s="33">
        <v>139732600</v>
      </c>
      <c r="E283" s="33">
        <v>0</v>
      </c>
      <c r="F283" s="33">
        <v>0</v>
      </c>
      <c r="G283" s="33">
        <f t="shared" si="8"/>
        <v>139732600</v>
      </c>
    </row>
    <row r="284" spans="1:7" x14ac:dyDescent="0.25">
      <c r="A284" s="6">
        <v>1.1000000000000001</v>
      </c>
      <c r="B284" s="18" t="s">
        <v>418</v>
      </c>
      <c r="C284" s="35" t="s">
        <v>419</v>
      </c>
      <c r="D284" s="33">
        <v>1894404235.6800001</v>
      </c>
      <c r="E284" s="33">
        <f>+E285+E286</f>
        <v>0</v>
      </c>
      <c r="F284" s="33">
        <f>+F285+F286</f>
        <v>0</v>
      </c>
      <c r="G284" s="33">
        <f t="shared" si="8"/>
        <v>1894404235.6800001</v>
      </c>
    </row>
    <row r="285" spans="1:7" x14ac:dyDescent="0.25">
      <c r="A285" s="6">
        <v>1.1000000000000001</v>
      </c>
      <c r="B285" s="18" t="s">
        <v>420</v>
      </c>
      <c r="C285" s="35" t="s">
        <v>421</v>
      </c>
      <c r="D285" s="33">
        <v>1894404235.6800001</v>
      </c>
      <c r="E285" s="33">
        <v>0</v>
      </c>
      <c r="F285" s="33">
        <v>0</v>
      </c>
      <c r="G285" s="33">
        <f t="shared" si="8"/>
        <v>1894404235.6800001</v>
      </c>
    </row>
    <row r="286" spans="1:7" x14ac:dyDescent="0.25">
      <c r="A286" s="6">
        <v>1.1000000000000001</v>
      </c>
      <c r="B286" s="18" t="s">
        <v>422</v>
      </c>
      <c r="C286" s="35" t="s">
        <v>423</v>
      </c>
      <c r="D286" s="33"/>
      <c r="E286" s="33">
        <v>0</v>
      </c>
      <c r="F286" s="33">
        <v>0</v>
      </c>
      <c r="G286" s="33"/>
    </row>
    <row r="287" spans="1:7" x14ac:dyDescent="0.25">
      <c r="A287" s="6">
        <v>1.1000000000000001</v>
      </c>
      <c r="B287" s="18" t="s">
        <v>424</v>
      </c>
      <c r="C287" s="35" t="s">
        <v>425</v>
      </c>
      <c r="D287" s="33">
        <v>329177200</v>
      </c>
      <c r="E287" s="33">
        <f>+E288</f>
        <v>0</v>
      </c>
      <c r="F287" s="33">
        <f>+F288</f>
        <v>0</v>
      </c>
      <c r="G287" s="33">
        <f t="shared" si="8"/>
        <v>329177200</v>
      </c>
    </row>
    <row r="288" spans="1:7" x14ac:dyDescent="0.25">
      <c r="A288" s="6">
        <v>1.1000000000000001</v>
      </c>
      <c r="B288" s="18" t="s">
        <v>426</v>
      </c>
      <c r="C288" s="35" t="s">
        <v>427</v>
      </c>
      <c r="D288" s="33">
        <v>329177200</v>
      </c>
      <c r="E288" s="33">
        <f>+E289</f>
        <v>0</v>
      </c>
      <c r="F288" s="33">
        <v>0</v>
      </c>
      <c r="G288" s="33">
        <f t="shared" si="8"/>
        <v>329177200</v>
      </c>
    </row>
    <row r="289" spans="1:7" x14ac:dyDescent="0.25">
      <c r="A289" s="6">
        <v>1.1000000000000001</v>
      </c>
      <c r="B289" s="18" t="s">
        <v>428</v>
      </c>
      <c r="C289" s="35" t="s">
        <v>429</v>
      </c>
      <c r="D289" s="33">
        <v>329177200</v>
      </c>
      <c r="E289" s="33">
        <v>0</v>
      </c>
      <c r="F289" s="33">
        <v>0</v>
      </c>
      <c r="G289" s="33">
        <f t="shared" si="8"/>
        <v>329177200</v>
      </c>
    </row>
    <row r="290" spans="1:7" x14ac:dyDescent="0.25">
      <c r="A290" s="6">
        <v>1.1000000000000001</v>
      </c>
      <c r="B290" s="10" t="s">
        <v>430</v>
      </c>
      <c r="C290" s="11" t="s">
        <v>431</v>
      </c>
      <c r="D290" s="22">
        <v>-51118110.969999999</v>
      </c>
      <c r="E290" s="22">
        <f>+ROUND(E291+E293,2)</f>
        <v>11624144.720000001</v>
      </c>
      <c r="F290" s="22">
        <f>+ROUND(F291+F293,2)</f>
        <v>11624144.720000001</v>
      </c>
      <c r="G290" s="22">
        <f>+ROUND(G291+G293,2)</f>
        <v>-51118110.969999999</v>
      </c>
    </row>
    <row r="291" spans="1:7" x14ac:dyDescent="0.25">
      <c r="A291" s="6">
        <v>1.1000000000000001</v>
      </c>
      <c r="B291" s="13" t="s">
        <v>432</v>
      </c>
      <c r="C291" s="14" t="s">
        <v>433</v>
      </c>
      <c r="D291" s="33">
        <v>-51118110.969999999</v>
      </c>
      <c r="E291" s="33">
        <f>+ROUND(E292,2)</f>
        <v>0</v>
      </c>
      <c r="F291" s="33">
        <f>+ROUND(F292,2)</f>
        <v>0</v>
      </c>
      <c r="G291" s="33">
        <f t="shared" si="8"/>
        <v>-51118110.969999999</v>
      </c>
    </row>
    <row r="292" spans="1:7" x14ac:dyDescent="0.25">
      <c r="A292" s="6">
        <v>1.1000000000000001</v>
      </c>
      <c r="B292" s="18" t="s">
        <v>434</v>
      </c>
      <c r="C292" s="23" t="s">
        <v>435</v>
      </c>
      <c r="D292" s="33">
        <v>-51118110.969999999</v>
      </c>
      <c r="E292" s="33">
        <v>0</v>
      </c>
      <c r="F292" s="33">
        <v>0</v>
      </c>
      <c r="G292" s="33">
        <f t="shared" si="8"/>
        <v>-51118110.969999999</v>
      </c>
    </row>
    <row r="293" spans="1:7" x14ac:dyDescent="0.25">
      <c r="A293" s="6">
        <v>1.1000000000000001</v>
      </c>
      <c r="B293" s="18" t="s">
        <v>436</v>
      </c>
      <c r="C293" s="25" t="s">
        <v>437</v>
      </c>
      <c r="D293" s="33">
        <v>0</v>
      </c>
      <c r="E293" s="33">
        <f>+E294+E295</f>
        <v>11624144.720000001</v>
      </c>
      <c r="F293" s="33">
        <f>+F294+F295</f>
        <v>11624144.720000001</v>
      </c>
      <c r="G293" s="33">
        <f>+ROUND(D293-E293+F293,2)</f>
        <v>0</v>
      </c>
    </row>
    <row r="294" spans="1:7" x14ac:dyDescent="0.25">
      <c r="A294" s="6">
        <v>1.1000000000000001</v>
      </c>
      <c r="B294" s="18" t="s">
        <v>438</v>
      </c>
      <c r="C294" s="25" t="s">
        <v>439</v>
      </c>
      <c r="D294" s="33">
        <v>0</v>
      </c>
      <c r="E294" s="33">
        <v>0</v>
      </c>
      <c r="F294" s="33">
        <v>0</v>
      </c>
      <c r="G294" s="33">
        <f t="shared" si="8"/>
        <v>0</v>
      </c>
    </row>
    <row r="295" spans="1:7" x14ac:dyDescent="0.25">
      <c r="A295" s="6">
        <v>1.1000000000000001</v>
      </c>
      <c r="B295" s="18" t="s">
        <v>440</v>
      </c>
      <c r="C295" s="25" t="s">
        <v>441</v>
      </c>
      <c r="D295" s="33">
        <v>0</v>
      </c>
      <c r="E295" s="33">
        <v>11624144.720000001</v>
      </c>
      <c r="F295" s="33">
        <v>11624144.720000001</v>
      </c>
      <c r="G295" s="33">
        <f>+ROUND(D295-E295+F295,2)</f>
        <v>0</v>
      </c>
    </row>
    <row r="296" spans="1:7" x14ac:dyDescent="0.25">
      <c r="A296" s="6">
        <v>1.1000000000000001</v>
      </c>
      <c r="B296" s="30" t="s">
        <v>442</v>
      </c>
      <c r="C296" s="31" t="s">
        <v>443</v>
      </c>
      <c r="D296" s="32">
        <v>493312497.97000003</v>
      </c>
      <c r="E296" s="32">
        <f>+ROUND(E297+E318,2)</f>
        <v>0</v>
      </c>
      <c r="F296" s="32">
        <f>+ROUND(F297+F318,2)</f>
        <v>411832381.62</v>
      </c>
      <c r="G296" s="32">
        <f>+ROUND(G297+G318,2)</f>
        <v>905144879.59000003</v>
      </c>
    </row>
    <row r="297" spans="1:7" x14ac:dyDescent="0.25">
      <c r="A297" s="6">
        <v>1.1000000000000001</v>
      </c>
      <c r="B297" s="10" t="s">
        <v>444</v>
      </c>
      <c r="C297" s="11" t="s">
        <v>445</v>
      </c>
      <c r="D297" s="22">
        <v>493312497.97000003</v>
      </c>
      <c r="E297" s="22">
        <f>+E298+E307</f>
        <v>0</v>
      </c>
      <c r="F297" s="22">
        <f>+F298+F307</f>
        <v>411779162.51999998</v>
      </c>
      <c r="G297" s="22">
        <f>+ROUND(D297-E297+F297,2)</f>
        <v>905091660.49000001</v>
      </c>
    </row>
    <row r="298" spans="1:7" x14ac:dyDescent="0.25">
      <c r="A298" s="6">
        <v>1.1000000000000001</v>
      </c>
      <c r="B298" s="10" t="s">
        <v>446</v>
      </c>
      <c r="C298" s="11" t="s">
        <v>447</v>
      </c>
      <c r="D298" s="22">
        <v>448008507.50999999</v>
      </c>
      <c r="E298" s="22">
        <f>+E299</f>
        <v>0</v>
      </c>
      <c r="F298" s="22">
        <f>+F299</f>
        <v>389474987.25999999</v>
      </c>
      <c r="G298" s="22">
        <f t="shared" ref="G298:G317" si="9">+ROUND(D298-E298+F298,2)</f>
        <v>837483494.76999998</v>
      </c>
    </row>
    <row r="299" spans="1:7" x14ac:dyDescent="0.25">
      <c r="A299" s="6">
        <v>1.1000000000000001</v>
      </c>
      <c r="B299" s="13" t="s">
        <v>448</v>
      </c>
      <c r="C299" s="14" t="s">
        <v>449</v>
      </c>
      <c r="D299" s="34">
        <v>448008507.50999999</v>
      </c>
      <c r="E299" s="34">
        <f>+E300</f>
        <v>0</v>
      </c>
      <c r="F299" s="34">
        <f>+F300</f>
        <v>389474987.25999999</v>
      </c>
      <c r="G299" s="34">
        <f t="shared" si="9"/>
        <v>837483494.76999998</v>
      </c>
    </row>
    <row r="300" spans="1:7" x14ac:dyDescent="0.25">
      <c r="A300" s="6">
        <v>1.1000000000000001</v>
      </c>
      <c r="B300" s="13" t="s">
        <v>450</v>
      </c>
      <c r="C300" s="14" t="s">
        <v>451</v>
      </c>
      <c r="D300" s="34">
        <v>448008507.50999999</v>
      </c>
      <c r="E300" s="34">
        <f>SUM(E301:E306)</f>
        <v>0</v>
      </c>
      <c r="F300" s="34">
        <f>+F303</f>
        <v>389474987.25999999</v>
      </c>
      <c r="G300" s="34">
        <f t="shared" si="9"/>
        <v>837483494.76999998</v>
      </c>
    </row>
    <row r="301" spans="1:7" x14ac:dyDescent="0.25">
      <c r="A301" s="6">
        <v>1.1000000000000001</v>
      </c>
      <c r="B301" s="13" t="s">
        <v>452</v>
      </c>
      <c r="C301" s="23" t="s">
        <v>453</v>
      </c>
      <c r="D301" s="28">
        <v>0</v>
      </c>
      <c r="E301" s="28">
        <v>0</v>
      </c>
      <c r="F301" s="28">
        <v>0</v>
      </c>
      <c r="G301" s="28">
        <f t="shared" si="9"/>
        <v>0</v>
      </c>
    </row>
    <row r="302" spans="1:7" x14ac:dyDescent="0.25">
      <c r="A302" s="6">
        <v>1.1000000000000001</v>
      </c>
      <c r="B302" s="13" t="s">
        <v>454</v>
      </c>
      <c r="C302" s="14" t="s">
        <v>455</v>
      </c>
      <c r="D302" s="28">
        <v>0</v>
      </c>
      <c r="E302" s="28">
        <v>0</v>
      </c>
      <c r="F302" s="28">
        <v>0</v>
      </c>
      <c r="G302" s="28">
        <f t="shared" si="9"/>
        <v>0</v>
      </c>
    </row>
    <row r="303" spans="1:7" x14ac:dyDescent="0.25">
      <c r="A303" s="6">
        <v>1.1000000000000001</v>
      </c>
      <c r="B303" s="13" t="s">
        <v>456</v>
      </c>
      <c r="C303" s="14" t="s">
        <v>451</v>
      </c>
      <c r="D303" s="28">
        <v>448008507.50999999</v>
      </c>
      <c r="E303" s="28">
        <f>+E304</f>
        <v>0</v>
      </c>
      <c r="F303" s="28">
        <f>+F304</f>
        <v>389474987.25999999</v>
      </c>
      <c r="G303" s="28">
        <f t="shared" si="9"/>
        <v>837483494.76999998</v>
      </c>
    </row>
    <row r="304" spans="1:7" x14ac:dyDescent="0.25">
      <c r="A304" s="6"/>
      <c r="B304" s="13" t="s">
        <v>457</v>
      </c>
      <c r="C304" s="14" t="s">
        <v>451</v>
      </c>
      <c r="D304" s="28">
        <v>448008507.50999999</v>
      </c>
      <c r="E304" s="28">
        <f>+E305</f>
        <v>0</v>
      </c>
      <c r="F304" s="28">
        <f>+F305</f>
        <v>389474987.25999999</v>
      </c>
      <c r="G304" s="28">
        <f t="shared" si="9"/>
        <v>837483494.76999998</v>
      </c>
    </row>
    <row r="305" spans="1:7" x14ac:dyDescent="0.25">
      <c r="A305" s="6">
        <v>1.1000000000000001</v>
      </c>
      <c r="B305" s="13" t="s">
        <v>458</v>
      </c>
      <c r="C305" s="14" t="s">
        <v>459</v>
      </c>
      <c r="D305" s="28">
        <v>448008507.50999999</v>
      </c>
      <c r="E305" s="28">
        <v>0</v>
      </c>
      <c r="F305" s="28">
        <v>389474987.25999999</v>
      </c>
      <c r="G305" s="28">
        <f t="shared" si="9"/>
        <v>837483494.76999998</v>
      </c>
    </row>
    <row r="306" spans="1:7" x14ac:dyDescent="0.25">
      <c r="A306" s="6">
        <v>1.1000000000000001</v>
      </c>
      <c r="B306" s="13" t="s">
        <v>460</v>
      </c>
      <c r="C306" s="14" t="s">
        <v>461</v>
      </c>
      <c r="D306" s="28">
        <v>0</v>
      </c>
      <c r="E306" s="28">
        <v>0</v>
      </c>
      <c r="F306" s="28">
        <v>0</v>
      </c>
      <c r="G306" s="28">
        <f t="shared" si="9"/>
        <v>0</v>
      </c>
    </row>
    <row r="307" spans="1:7" x14ac:dyDescent="0.25">
      <c r="A307" s="6">
        <v>1.1000000000000001</v>
      </c>
      <c r="B307" s="10" t="s">
        <v>462</v>
      </c>
      <c r="C307" s="11" t="s">
        <v>463</v>
      </c>
      <c r="D307" s="22">
        <v>45303990.460000001</v>
      </c>
      <c r="E307" s="22">
        <f>+E308</f>
        <v>0</v>
      </c>
      <c r="F307" s="22">
        <f>+F308</f>
        <v>22304175.260000002</v>
      </c>
      <c r="G307" s="22">
        <f t="shared" si="9"/>
        <v>67608165.719999999</v>
      </c>
    </row>
    <row r="308" spans="1:7" x14ac:dyDescent="0.25">
      <c r="A308" s="6">
        <v>1.1000000000000001</v>
      </c>
      <c r="B308" s="13" t="s">
        <v>464</v>
      </c>
      <c r="C308" s="14" t="s">
        <v>465</v>
      </c>
      <c r="D308" s="34">
        <v>45303990.460000001</v>
      </c>
      <c r="E308" s="34">
        <f>+E310</f>
        <v>0</v>
      </c>
      <c r="F308" s="34">
        <f>+F309</f>
        <v>22304175.260000002</v>
      </c>
      <c r="G308" s="34">
        <f t="shared" si="9"/>
        <v>67608165.719999999</v>
      </c>
    </row>
    <row r="309" spans="1:7" x14ac:dyDescent="0.25">
      <c r="A309" s="6">
        <v>1.1000000000000001</v>
      </c>
      <c r="B309" s="13" t="s">
        <v>466</v>
      </c>
      <c r="C309" s="14" t="s">
        <v>467</v>
      </c>
      <c r="D309" s="34">
        <v>45303990.460000001</v>
      </c>
      <c r="E309" s="34">
        <f>SUM(E310:E317)</f>
        <v>0</v>
      </c>
      <c r="F309" s="34">
        <f>+F314</f>
        <v>22304175.260000002</v>
      </c>
      <c r="G309" s="34">
        <f t="shared" si="9"/>
        <v>67608165.719999999</v>
      </c>
    </row>
    <row r="310" spans="1:7" x14ac:dyDescent="0.25">
      <c r="A310" s="6">
        <v>1.1000000000000001</v>
      </c>
      <c r="B310" s="13" t="s">
        <v>468</v>
      </c>
      <c r="C310" s="23" t="s">
        <v>469</v>
      </c>
      <c r="D310" s="28">
        <v>0</v>
      </c>
      <c r="E310" s="28">
        <v>0</v>
      </c>
      <c r="F310" s="28">
        <v>0</v>
      </c>
      <c r="G310" s="28">
        <f t="shared" si="9"/>
        <v>0</v>
      </c>
    </row>
    <row r="311" spans="1:7" x14ac:dyDescent="0.25">
      <c r="A311" s="6">
        <v>1.1000000000000001</v>
      </c>
      <c r="B311" s="13" t="s">
        <v>470</v>
      </c>
      <c r="C311" s="14" t="s">
        <v>471</v>
      </c>
      <c r="D311" s="28">
        <v>0</v>
      </c>
      <c r="E311" s="28">
        <v>0</v>
      </c>
      <c r="F311" s="28">
        <v>0</v>
      </c>
      <c r="G311" s="28">
        <f t="shared" si="9"/>
        <v>0</v>
      </c>
    </row>
    <row r="312" spans="1:7" x14ac:dyDescent="0.25">
      <c r="A312" s="6">
        <v>1.1000000000000001</v>
      </c>
      <c r="B312" s="13" t="s">
        <v>472</v>
      </c>
      <c r="C312" s="14" t="s">
        <v>473</v>
      </c>
      <c r="D312" s="28">
        <v>0</v>
      </c>
      <c r="E312" s="28">
        <v>0</v>
      </c>
      <c r="F312" s="28">
        <v>0</v>
      </c>
      <c r="G312" s="28">
        <f t="shared" si="9"/>
        <v>0</v>
      </c>
    </row>
    <row r="313" spans="1:7" x14ac:dyDescent="0.25">
      <c r="A313" s="6">
        <v>1.1000000000000001</v>
      </c>
      <c r="B313" s="13" t="s">
        <v>474</v>
      </c>
      <c r="C313" s="14" t="s">
        <v>475</v>
      </c>
      <c r="D313" s="28">
        <v>0</v>
      </c>
      <c r="E313" s="28">
        <v>0</v>
      </c>
      <c r="F313" s="28">
        <v>0</v>
      </c>
      <c r="G313" s="28">
        <f t="shared" si="9"/>
        <v>0</v>
      </c>
    </row>
    <row r="314" spans="1:7" x14ac:dyDescent="0.25">
      <c r="A314" s="6">
        <v>1.1000000000000001</v>
      </c>
      <c r="B314" s="13" t="s">
        <v>476</v>
      </c>
      <c r="C314" s="14" t="s">
        <v>467</v>
      </c>
      <c r="D314" s="28">
        <v>45303990.460000001</v>
      </c>
      <c r="E314" s="28">
        <v>0</v>
      </c>
      <c r="F314" s="28">
        <f>+F315</f>
        <v>22304175.260000002</v>
      </c>
      <c r="G314" s="28">
        <f t="shared" si="9"/>
        <v>67608165.719999999</v>
      </c>
    </row>
    <row r="315" spans="1:7" x14ac:dyDescent="0.25">
      <c r="A315" s="6">
        <v>1.1000000000000001</v>
      </c>
      <c r="B315" s="13" t="s">
        <v>477</v>
      </c>
      <c r="C315" s="14" t="s">
        <v>467</v>
      </c>
      <c r="D315" s="28">
        <v>45303990.460000001</v>
      </c>
      <c r="E315" s="28">
        <v>0</v>
      </c>
      <c r="F315" s="28">
        <f>+F316</f>
        <v>22304175.260000002</v>
      </c>
      <c r="G315" s="28">
        <f t="shared" si="9"/>
        <v>67608165.719999999</v>
      </c>
    </row>
    <row r="316" spans="1:7" x14ac:dyDescent="0.25">
      <c r="A316" s="6">
        <v>1.1000000000000001</v>
      </c>
      <c r="B316" s="13" t="s">
        <v>478</v>
      </c>
      <c r="C316" t="s">
        <v>459</v>
      </c>
      <c r="D316" s="28">
        <v>45303990.460000001</v>
      </c>
      <c r="E316" s="28">
        <v>0</v>
      </c>
      <c r="F316" s="28">
        <v>22304175.260000002</v>
      </c>
      <c r="G316" s="28">
        <f t="shared" si="9"/>
        <v>67608165.719999999</v>
      </c>
    </row>
    <row r="317" spans="1:7" x14ac:dyDescent="0.25">
      <c r="A317" s="6">
        <v>1.1000000000000001</v>
      </c>
      <c r="B317" s="13" t="s">
        <v>479</v>
      </c>
      <c r="C317" s="14" t="s">
        <v>480</v>
      </c>
      <c r="D317" s="28">
        <v>0</v>
      </c>
      <c r="E317" s="28">
        <v>0</v>
      </c>
      <c r="F317" s="28">
        <v>0</v>
      </c>
      <c r="G317" s="28">
        <f t="shared" si="9"/>
        <v>0</v>
      </c>
    </row>
    <row r="318" spans="1:7" x14ac:dyDescent="0.25">
      <c r="A318" s="6">
        <v>1.1000000000000001</v>
      </c>
      <c r="B318" s="10" t="s">
        <v>481</v>
      </c>
      <c r="C318" s="11" t="s">
        <v>482</v>
      </c>
      <c r="D318" s="22">
        <v>0</v>
      </c>
      <c r="E318" s="22">
        <f>+E319</f>
        <v>0</v>
      </c>
      <c r="F318" s="22">
        <f>+F319</f>
        <v>53219.1</v>
      </c>
      <c r="G318" s="22">
        <f>+G319</f>
        <v>53219.1</v>
      </c>
    </row>
    <row r="319" spans="1:7" ht="25.5" x14ac:dyDescent="0.25">
      <c r="A319" s="6">
        <v>1.1000000000000001</v>
      </c>
      <c r="B319" s="10" t="s">
        <v>483</v>
      </c>
      <c r="C319" s="11" t="s">
        <v>484</v>
      </c>
      <c r="D319" s="22">
        <v>0</v>
      </c>
      <c r="E319" s="22">
        <f t="shared" ref="E319:F322" si="10">+E320</f>
        <v>0</v>
      </c>
      <c r="F319" s="22">
        <f t="shared" si="10"/>
        <v>53219.1</v>
      </c>
      <c r="G319" s="22">
        <f>+ROUND(D319-E319+F319,2)</f>
        <v>53219.1</v>
      </c>
    </row>
    <row r="320" spans="1:7" x14ac:dyDescent="0.25">
      <c r="A320" s="6">
        <v>1.1000000000000001</v>
      </c>
      <c r="B320" s="13" t="s">
        <v>485</v>
      </c>
      <c r="C320" s="14" t="s">
        <v>486</v>
      </c>
      <c r="D320" s="28">
        <v>0</v>
      </c>
      <c r="E320" s="28">
        <f t="shared" si="10"/>
        <v>0</v>
      </c>
      <c r="F320" s="28">
        <f t="shared" si="10"/>
        <v>53219.1</v>
      </c>
      <c r="G320" s="28">
        <f>+G321</f>
        <v>53219.1</v>
      </c>
    </row>
    <row r="321" spans="1:7" x14ac:dyDescent="0.25">
      <c r="A321" s="6">
        <v>1.1000000000000001</v>
      </c>
      <c r="B321" s="13" t="s">
        <v>487</v>
      </c>
      <c r="C321" s="14" t="s">
        <v>488</v>
      </c>
      <c r="D321" s="28">
        <v>0</v>
      </c>
      <c r="E321" s="28">
        <f t="shared" si="10"/>
        <v>0</v>
      </c>
      <c r="F321" s="28">
        <f t="shared" si="10"/>
        <v>53219.1</v>
      </c>
      <c r="G321" s="28">
        <f>+ROUND(D321-E321+F321,2)</f>
        <v>53219.1</v>
      </c>
    </row>
    <row r="322" spans="1:7" x14ac:dyDescent="0.25">
      <c r="A322" s="6">
        <v>1.1000000000000001</v>
      </c>
      <c r="B322" s="13" t="s">
        <v>489</v>
      </c>
      <c r="C322" s="14" t="s">
        <v>490</v>
      </c>
      <c r="D322" s="28">
        <v>0</v>
      </c>
      <c r="E322" s="28">
        <f t="shared" si="10"/>
        <v>0</v>
      </c>
      <c r="F322" s="28">
        <f t="shared" si="10"/>
        <v>53219.1</v>
      </c>
      <c r="G322" s="28">
        <f>+ROUND(D322-E322+F322,2)</f>
        <v>53219.1</v>
      </c>
    </row>
    <row r="323" spans="1:7" x14ac:dyDescent="0.25">
      <c r="A323" s="6">
        <v>1.1000000000000001</v>
      </c>
      <c r="B323" s="13" t="s">
        <v>491</v>
      </c>
      <c r="C323" s="14" t="s">
        <v>492</v>
      </c>
      <c r="D323" s="28">
        <v>0</v>
      </c>
      <c r="E323" s="28">
        <v>0</v>
      </c>
      <c r="F323" s="28">
        <v>53219.1</v>
      </c>
      <c r="G323" s="28">
        <f>+ROUND(D323-E323+F323,2)</f>
        <v>53219.1</v>
      </c>
    </row>
    <row r="324" spans="1:7" x14ac:dyDescent="0.25">
      <c r="A324" s="6">
        <v>1.1000000000000001</v>
      </c>
      <c r="B324" s="30" t="s">
        <v>493</v>
      </c>
      <c r="C324" s="31" t="s">
        <v>494</v>
      </c>
      <c r="D324" s="32">
        <v>500909879.69</v>
      </c>
      <c r="E324" s="32">
        <f>+ROUND(E325+E494+E536,2)</f>
        <v>426515909.74000001</v>
      </c>
      <c r="F324" s="32">
        <f>+ROUND(F325+F494+F527,2)</f>
        <v>0</v>
      </c>
      <c r="G324" s="32">
        <f>+ROUND(D324+E324-F324,2)</f>
        <v>927425789.42999995</v>
      </c>
    </row>
    <row r="325" spans="1:7" x14ac:dyDescent="0.25">
      <c r="A325" s="6">
        <v>1.1000000000000001</v>
      </c>
      <c r="B325" s="10" t="s">
        <v>495</v>
      </c>
      <c r="C325" s="11" t="s">
        <v>496</v>
      </c>
      <c r="D325" s="22">
        <v>490648437.47000003</v>
      </c>
      <c r="E325" s="22">
        <f>+ROUND(E326+E371+E438+E471,2)</f>
        <v>416944242.44999999</v>
      </c>
      <c r="F325" s="22">
        <f>+ROUND(F326+F371+F438+F471,2)</f>
        <v>0</v>
      </c>
      <c r="G325" s="22">
        <f t="shared" ref="G325:G388" si="11">+ROUND(D325+E325-F325,2)</f>
        <v>907592679.91999996</v>
      </c>
    </row>
    <row r="326" spans="1:7" x14ac:dyDescent="0.25">
      <c r="A326" s="6">
        <v>1.1000000000000001</v>
      </c>
      <c r="B326" s="10" t="s">
        <v>497</v>
      </c>
      <c r="C326" s="11" t="s">
        <v>498</v>
      </c>
      <c r="D326" s="22">
        <v>469770162.44</v>
      </c>
      <c r="E326" s="22">
        <f>+ROUND(E327+E335+E342+E357+E364,2)</f>
        <v>374373851.98000002</v>
      </c>
      <c r="F326" s="22">
        <f>+ROUND(F327+F335+F342+F357+F364,2)</f>
        <v>0</v>
      </c>
      <c r="G326" s="22">
        <f t="shared" si="11"/>
        <v>844144014.41999996</v>
      </c>
    </row>
    <row r="327" spans="1:7" x14ac:dyDescent="0.25">
      <c r="A327" s="6">
        <v>1.1000000000000001</v>
      </c>
      <c r="B327" s="13" t="s">
        <v>499</v>
      </c>
      <c r="C327" s="14" t="s">
        <v>500</v>
      </c>
      <c r="D327" s="34">
        <v>130062256.25</v>
      </c>
      <c r="E327" s="34">
        <f>+ROUND(E328+E329+E330+E331+E332+E333+E334,2)</f>
        <v>128866689.13</v>
      </c>
      <c r="F327" s="34">
        <f>SUM(F328:F334)</f>
        <v>0</v>
      </c>
      <c r="G327" s="34">
        <f t="shared" si="11"/>
        <v>258928945.38</v>
      </c>
    </row>
    <row r="328" spans="1:7" x14ac:dyDescent="0.25">
      <c r="A328" s="6">
        <v>1.1000000000000001</v>
      </c>
      <c r="B328" s="18" t="s">
        <v>501</v>
      </c>
      <c r="C328" s="23" t="s">
        <v>502</v>
      </c>
      <c r="D328" s="28">
        <v>107399320.70999999</v>
      </c>
      <c r="E328" s="28">
        <v>106047699.67</v>
      </c>
      <c r="F328" s="28">
        <v>0</v>
      </c>
      <c r="G328" s="28">
        <f>+ROUND(D328+E328-F328,2)</f>
        <v>213447020.38</v>
      </c>
    </row>
    <row r="329" spans="1:7" x14ac:dyDescent="0.25">
      <c r="A329" s="6">
        <v>1.1000000000000001</v>
      </c>
      <c r="B329" s="18" t="s">
        <v>503</v>
      </c>
      <c r="C329" s="23" t="s">
        <v>504</v>
      </c>
      <c r="D329" s="28">
        <v>0</v>
      </c>
      <c r="E329" s="28">
        <v>0</v>
      </c>
      <c r="F329" s="28">
        <v>0</v>
      </c>
      <c r="G329" s="28">
        <f t="shared" si="11"/>
        <v>0</v>
      </c>
    </row>
    <row r="330" spans="1:7" x14ac:dyDescent="0.25">
      <c r="A330" s="6">
        <v>1.1000000000000001</v>
      </c>
      <c r="B330" s="18" t="s">
        <v>505</v>
      </c>
      <c r="C330" s="23" t="s">
        <v>506</v>
      </c>
      <c r="D330" s="28">
        <v>0</v>
      </c>
      <c r="E330" s="28">
        <v>0</v>
      </c>
      <c r="F330" s="28">
        <v>0</v>
      </c>
      <c r="G330" s="28">
        <f t="shared" si="11"/>
        <v>0</v>
      </c>
    </row>
    <row r="331" spans="1:7" x14ac:dyDescent="0.25">
      <c r="A331" s="6">
        <v>1.1000000000000001</v>
      </c>
      <c r="B331" s="18" t="s">
        <v>507</v>
      </c>
      <c r="C331" s="23" t="s">
        <v>508</v>
      </c>
      <c r="D331" s="28">
        <v>0</v>
      </c>
      <c r="E331" s="28">
        <v>0</v>
      </c>
      <c r="F331" s="28">
        <v>0</v>
      </c>
      <c r="G331" s="28">
        <f t="shared" si="11"/>
        <v>0</v>
      </c>
    </row>
    <row r="332" spans="1:7" x14ac:dyDescent="0.25">
      <c r="A332" s="6">
        <v>1.1000000000000001</v>
      </c>
      <c r="B332" s="18" t="s">
        <v>509</v>
      </c>
      <c r="C332" s="23" t="s">
        <v>510</v>
      </c>
      <c r="D332" s="28">
        <v>198201.67</v>
      </c>
      <c r="E332" s="28">
        <v>522531.67</v>
      </c>
      <c r="F332" s="28">
        <v>0</v>
      </c>
      <c r="G332" s="28">
        <f t="shared" si="11"/>
        <v>720733.34</v>
      </c>
    </row>
    <row r="333" spans="1:7" x14ac:dyDescent="0.25">
      <c r="A333" s="6">
        <v>1.1000000000000001</v>
      </c>
      <c r="B333" s="18" t="s">
        <v>511</v>
      </c>
      <c r="C333" s="23" t="s">
        <v>512</v>
      </c>
      <c r="D333" s="28">
        <v>22464733.870000001</v>
      </c>
      <c r="E333" s="28">
        <v>22296457.789999999</v>
      </c>
      <c r="F333" s="28">
        <v>0</v>
      </c>
      <c r="G333" s="28">
        <f t="shared" si="11"/>
        <v>44761191.659999996</v>
      </c>
    </row>
    <row r="334" spans="1:7" x14ac:dyDescent="0.25">
      <c r="A334" s="6">
        <v>1.1000000000000001</v>
      </c>
      <c r="B334" s="18" t="s">
        <v>513</v>
      </c>
      <c r="C334" s="23" t="s">
        <v>514</v>
      </c>
      <c r="D334" s="28">
        <v>0</v>
      </c>
      <c r="E334" s="28">
        <v>0</v>
      </c>
      <c r="F334" s="28">
        <v>0</v>
      </c>
      <c r="G334" s="28">
        <f t="shared" si="11"/>
        <v>0</v>
      </c>
    </row>
    <row r="335" spans="1:7" x14ac:dyDescent="0.25">
      <c r="A335" s="6">
        <v>1.1000000000000001</v>
      </c>
      <c r="B335" s="18" t="s">
        <v>515</v>
      </c>
      <c r="C335" s="25" t="s">
        <v>516</v>
      </c>
      <c r="D335" s="34">
        <v>682072.13</v>
      </c>
      <c r="E335" s="34">
        <f>+ROUND(E336+E337+E338+E339+E340+E341,2)</f>
        <v>1272608.75</v>
      </c>
      <c r="F335" s="34">
        <f>+F336+F337+F338+F339+F340+F341</f>
        <v>0</v>
      </c>
      <c r="G335" s="34">
        <f t="shared" si="11"/>
        <v>1954680.88</v>
      </c>
    </row>
    <row r="336" spans="1:7" x14ac:dyDescent="0.25">
      <c r="A336" s="6">
        <v>1.1000000000000001</v>
      </c>
      <c r="B336" s="18" t="s">
        <v>517</v>
      </c>
      <c r="C336" s="23" t="s">
        <v>518</v>
      </c>
      <c r="D336" s="28">
        <v>99911.43</v>
      </c>
      <c r="E336" s="28">
        <v>632232</v>
      </c>
      <c r="F336" s="28">
        <v>0</v>
      </c>
      <c r="G336" s="28">
        <f t="shared" si="11"/>
        <v>732143.43</v>
      </c>
    </row>
    <row r="337" spans="1:7" x14ac:dyDescent="0.25">
      <c r="A337" s="6">
        <v>1.1000000000000001</v>
      </c>
      <c r="B337" s="18" t="s">
        <v>519</v>
      </c>
      <c r="C337" s="23" t="s">
        <v>520</v>
      </c>
      <c r="D337" s="28">
        <v>582160.69999999995</v>
      </c>
      <c r="E337" s="28">
        <v>640376.75</v>
      </c>
      <c r="F337" s="28">
        <v>0</v>
      </c>
      <c r="G337" s="28">
        <f t="shared" si="11"/>
        <v>1222537.45</v>
      </c>
    </row>
    <row r="338" spans="1:7" x14ac:dyDescent="0.25">
      <c r="A338" s="6">
        <v>1.1000000000000001</v>
      </c>
      <c r="B338" s="18" t="s">
        <v>521</v>
      </c>
      <c r="C338" s="23" t="s">
        <v>522</v>
      </c>
      <c r="D338" s="28">
        <v>0</v>
      </c>
      <c r="E338" s="28">
        <v>0</v>
      </c>
      <c r="F338" s="28">
        <v>0</v>
      </c>
      <c r="G338" s="28">
        <f t="shared" si="11"/>
        <v>0</v>
      </c>
    </row>
    <row r="339" spans="1:7" x14ac:dyDescent="0.25">
      <c r="A339" s="6">
        <v>1.1000000000000001</v>
      </c>
      <c r="B339" s="18" t="s">
        <v>523</v>
      </c>
      <c r="C339" s="23" t="s">
        <v>524</v>
      </c>
      <c r="D339" s="28">
        <v>0</v>
      </c>
      <c r="E339" s="28">
        <v>0</v>
      </c>
      <c r="F339" s="28">
        <v>0</v>
      </c>
      <c r="G339" s="28">
        <f t="shared" si="11"/>
        <v>0</v>
      </c>
    </row>
    <row r="340" spans="1:7" x14ac:dyDescent="0.25">
      <c r="A340" s="6">
        <v>1.1000000000000001</v>
      </c>
      <c r="B340" s="18" t="s">
        <v>525</v>
      </c>
      <c r="C340" s="23" t="s">
        <v>526</v>
      </c>
      <c r="D340" s="28">
        <v>0</v>
      </c>
      <c r="E340" s="28">
        <v>0</v>
      </c>
      <c r="F340" s="28">
        <v>0</v>
      </c>
      <c r="G340" s="28">
        <f t="shared" si="11"/>
        <v>0</v>
      </c>
    </row>
    <row r="341" spans="1:7" x14ac:dyDescent="0.25">
      <c r="A341" s="6">
        <v>1.1000000000000001</v>
      </c>
      <c r="B341" s="18" t="s">
        <v>527</v>
      </c>
      <c r="C341" s="23" t="s">
        <v>528</v>
      </c>
      <c r="D341" s="28">
        <v>0</v>
      </c>
      <c r="E341" s="28">
        <v>0</v>
      </c>
      <c r="F341" s="28">
        <v>0</v>
      </c>
      <c r="G341" s="28">
        <f t="shared" si="11"/>
        <v>0</v>
      </c>
    </row>
    <row r="342" spans="1:7" x14ac:dyDescent="0.25">
      <c r="A342" s="6">
        <v>1.1000000000000001</v>
      </c>
      <c r="B342" s="18" t="s">
        <v>529</v>
      </c>
      <c r="C342" s="25" t="s">
        <v>530</v>
      </c>
      <c r="D342" s="28">
        <v>206659431.84999999</v>
      </c>
      <c r="E342" s="28">
        <f>+ROUND(E343+E344+E345+E346,2)</f>
        <v>182125894.5</v>
      </c>
      <c r="F342" s="28">
        <f>+F343+F344+F345+F346</f>
        <v>0</v>
      </c>
      <c r="G342" s="28">
        <f t="shared" si="11"/>
        <v>388785326.35000002</v>
      </c>
    </row>
    <row r="343" spans="1:7" x14ac:dyDescent="0.25">
      <c r="A343" s="6">
        <v>1.1000000000000001</v>
      </c>
      <c r="B343" s="18" t="s">
        <v>531</v>
      </c>
      <c r="C343" s="25" t="s">
        <v>532</v>
      </c>
      <c r="D343" s="28">
        <v>74292285.969999999</v>
      </c>
      <c r="E343" s="28">
        <v>73712878.109999999</v>
      </c>
      <c r="F343" s="28">
        <v>0</v>
      </c>
      <c r="G343" s="28">
        <f t="shared" si="11"/>
        <v>148005164.08000001</v>
      </c>
    </row>
    <row r="344" spans="1:7" x14ac:dyDescent="0.25">
      <c r="A344" s="6">
        <v>1.1000000000000001</v>
      </c>
      <c r="B344" s="18" t="s">
        <v>533</v>
      </c>
      <c r="C344" s="25" t="s">
        <v>534</v>
      </c>
      <c r="D344" s="28">
        <v>56952227.409999996</v>
      </c>
      <c r="E344" s="28">
        <v>56272061.670000002</v>
      </c>
      <c r="F344" s="28">
        <v>0</v>
      </c>
      <c r="G344" s="28">
        <f t="shared" si="11"/>
        <v>113224289.08</v>
      </c>
    </row>
    <row r="345" spans="1:7" x14ac:dyDescent="0.25">
      <c r="A345" s="6">
        <v>1.1000000000000001</v>
      </c>
      <c r="B345" s="18" t="s">
        <v>535</v>
      </c>
      <c r="C345" s="25" t="s">
        <v>536</v>
      </c>
      <c r="D345" s="28">
        <v>45303990.460000001</v>
      </c>
      <c r="E345" s="28">
        <v>22304175.260000002</v>
      </c>
      <c r="F345" s="28">
        <v>0</v>
      </c>
      <c r="G345" s="28">
        <f t="shared" si="11"/>
        <v>67608165.719999999</v>
      </c>
    </row>
    <row r="346" spans="1:7" x14ac:dyDescent="0.25">
      <c r="A346" s="6">
        <v>1.1000000000000001</v>
      </c>
      <c r="B346" s="18" t="s">
        <v>537</v>
      </c>
      <c r="C346" s="25" t="s">
        <v>538</v>
      </c>
      <c r="D346" s="28">
        <v>30110928.010000002</v>
      </c>
      <c r="E346" s="28">
        <f>+ROUND(E347+E348+E349+E350+E351+E352+E353+E354+E355+E356,2)</f>
        <v>29836779.460000001</v>
      </c>
      <c r="F346" s="28">
        <f>+ROUND(F347+F348+F349+F350+F351+F352+F353+F354+F355+F356,2)</f>
        <v>0</v>
      </c>
      <c r="G346" s="28">
        <f t="shared" si="11"/>
        <v>59947707.469999999</v>
      </c>
    </row>
    <row r="347" spans="1:7" x14ac:dyDescent="0.25">
      <c r="A347" s="6">
        <v>1.1000000000000001</v>
      </c>
      <c r="B347" s="18" t="s">
        <v>539</v>
      </c>
      <c r="C347" s="25" t="s">
        <v>540</v>
      </c>
      <c r="D347" s="28">
        <v>16343248.83</v>
      </c>
      <c r="E347" s="28">
        <v>16165197.16</v>
      </c>
      <c r="F347" s="28">
        <v>0</v>
      </c>
      <c r="G347" s="28">
        <f t="shared" si="11"/>
        <v>32508445.989999998</v>
      </c>
    </row>
    <row r="348" spans="1:7" x14ac:dyDescent="0.25">
      <c r="A348" s="6">
        <v>1.1000000000000001</v>
      </c>
      <c r="B348" s="18" t="s">
        <v>541</v>
      </c>
      <c r="C348" s="25" t="s">
        <v>542</v>
      </c>
      <c r="D348" s="28">
        <v>0</v>
      </c>
      <c r="E348" s="28">
        <v>0</v>
      </c>
      <c r="F348" s="28">
        <v>0</v>
      </c>
      <c r="G348" s="28">
        <f t="shared" si="11"/>
        <v>0</v>
      </c>
    </row>
    <row r="349" spans="1:7" ht="30" x14ac:dyDescent="0.25">
      <c r="A349" s="6">
        <v>1.1000000000000001</v>
      </c>
      <c r="B349" s="18" t="s">
        <v>543</v>
      </c>
      <c r="C349" s="25" t="s">
        <v>544</v>
      </c>
      <c r="D349" s="28">
        <v>0</v>
      </c>
      <c r="E349" s="28">
        <v>0</v>
      </c>
      <c r="F349" s="28">
        <v>0</v>
      </c>
      <c r="G349" s="28">
        <f t="shared" si="11"/>
        <v>0</v>
      </c>
    </row>
    <row r="350" spans="1:7" x14ac:dyDescent="0.25">
      <c r="A350" s="6">
        <v>1.1000000000000001</v>
      </c>
      <c r="B350" s="18" t="s">
        <v>545</v>
      </c>
      <c r="C350" s="25" t="s">
        <v>546</v>
      </c>
      <c r="D350" s="28">
        <v>0</v>
      </c>
      <c r="E350" s="28">
        <v>0</v>
      </c>
      <c r="F350" s="28">
        <v>0</v>
      </c>
      <c r="G350" s="28">
        <f t="shared" si="11"/>
        <v>0</v>
      </c>
    </row>
    <row r="351" spans="1:7" x14ac:dyDescent="0.25">
      <c r="A351" s="6">
        <v>1.1000000000000001</v>
      </c>
      <c r="B351" s="18" t="s">
        <v>547</v>
      </c>
      <c r="C351" s="25" t="s">
        <v>548</v>
      </c>
      <c r="D351" s="28">
        <v>0</v>
      </c>
      <c r="E351" s="28">
        <v>0</v>
      </c>
      <c r="F351" s="28">
        <v>0</v>
      </c>
      <c r="G351" s="28">
        <f t="shared" si="11"/>
        <v>0</v>
      </c>
    </row>
    <row r="352" spans="1:7" x14ac:dyDescent="0.25">
      <c r="A352" s="6">
        <v>1.1000000000000001</v>
      </c>
      <c r="B352" s="18" t="s">
        <v>549</v>
      </c>
      <c r="C352" s="25" t="s">
        <v>550</v>
      </c>
      <c r="D352" s="28">
        <v>489269</v>
      </c>
      <c r="E352" s="28">
        <v>489269</v>
      </c>
      <c r="F352" s="28">
        <v>0</v>
      </c>
      <c r="G352" s="28">
        <f t="shared" si="11"/>
        <v>978538</v>
      </c>
    </row>
    <row r="353" spans="1:7" x14ac:dyDescent="0.25">
      <c r="A353" s="6">
        <v>1.1000000000000001</v>
      </c>
      <c r="B353" s="18" t="s">
        <v>551</v>
      </c>
      <c r="C353" s="25" t="s">
        <v>552</v>
      </c>
      <c r="D353" s="28">
        <v>0</v>
      </c>
      <c r="E353" s="28">
        <v>0</v>
      </c>
      <c r="F353" s="28">
        <v>0</v>
      </c>
      <c r="G353" s="28">
        <f t="shared" si="11"/>
        <v>0</v>
      </c>
    </row>
    <row r="354" spans="1:7" x14ac:dyDescent="0.25">
      <c r="A354" s="6">
        <v>1.1000000000000001</v>
      </c>
      <c r="B354" s="18" t="s">
        <v>553</v>
      </c>
      <c r="C354" s="25" t="s">
        <v>554</v>
      </c>
      <c r="D354" s="28">
        <v>0</v>
      </c>
      <c r="E354" s="28">
        <v>0</v>
      </c>
      <c r="F354" s="28">
        <v>0</v>
      </c>
      <c r="G354" s="28">
        <f t="shared" si="11"/>
        <v>0</v>
      </c>
    </row>
    <row r="355" spans="1:7" x14ac:dyDescent="0.25">
      <c r="A355" s="6">
        <v>1.1000000000000001</v>
      </c>
      <c r="B355" s="18" t="s">
        <v>555</v>
      </c>
      <c r="C355" s="25" t="s">
        <v>556</v>
      </c>
      <c r="D355" s="28">
        <v>0</v>
      </c>
      <c r="E355" s="28">
        <v>0</v>
      </c>
      <c r="F355" s="28">
        <v>0</v>
      </c>
      <c r="G355" s="28">
        <f t="shared" si="11"/>
        <v>0</v>
      </c>
    </row>
    <row r="356" spans="1:7" x14ac:dyDescent="0.25">
      <c r="A356" s="6">
        <v>1.1000000000000001</v>
      </c>
      <c r="B356" s="18" t="s">
        <v>557</v>
      </c>
      <c r="C356" s="25" t="s">
        <v>558</v>
      </c>
      <c r="D356" s="28">
        <v>13278410.18</v>
      </c>
      <c r="E356" s="28">
        <v>13182313.300000001</v>
      </c>
      <c r="F356" s="28">
        <v>0</v>
      </c>
      <c r="G356" s="28">
        <f t="shared" si="11"/>
        <v>26460723.48</v>
      </c>
    </row>
    <row r="357" spans="1:7" x14ac:dyDescent="0.25">
      <c r="A357" s="6">
        <v>1.1000000000000001</v>
      </c>
      <c r="B357" s="18" t="s">
        <v>559</v>
      </c>
      <c r="C357" s="25" t="s">
        <v>560</v>
      </c>
      <c r="D357" s="28">
        <v>53000828.520000003</v>
      </c>
      <c r="E357" s="28">
        <f>+ROUND(E358+E359+E360+E361+E362+E363,2)</f>
        <v>26093074.539999999</v>
      </c>
      <c r="F357" s="28">
        <f>+ROUND(F358+F359+F360+F361+F362+F363,2)</f>
        <v>0</v>
      </c>
      <c r="G357" s="28">
        <f t="shared" si="11"/>
        <v>79093903.060000002</v>
      </c>
    </row>
    <row r="358" spans="1:7" ht="30" x14ac:dyDescent="0.25">
      <c r="A358" s="6">
        <v>1.1000000000000001</v>
      </c>
      <c r="B358" s="18" t="s">
        <v>561</v>
      </c>
      <c r="C358" s="25" t="s">
        <v>562</v>
      </c>
      <c r="D358" s="28">
        <v>50282837.310000002</v>
      </c>
      <c r="E358" s="28">
        <v>24754959.23</v>
      </c>
      <c r="F358" s="28">
        <v>0</v>
      </c>
      <c r="G358" s="28">
        <f t="shared" si="11"/>
        <v>75037796.540000007</v>
      </c>
    </row>
    <row r="359" spans="1:7" x14ac:dyDescent="0.25">
      <c r="A359" s="6">
        <v>1.1000000000000001</v>
      </c>
      <c r="B359" s="18" t="s">
        <v>563</v>
      </c>
      <c r="C359" s="25" t="s">
        <v>564</v>
      </c>
      <c r="D359" s="28">
        <v>0</v>
      </c>
      <c r="E359" s="28">
        <v>0</v>
      </c>
      <c r="F359" s="28">
        <v>0</v>
      </c>
      <c r="G359" s="28">
        <f t="shared" si="11"/>
        <v>0</v>
      </c>
    </row>
    <row r="360" spans="1:7" x14ac:dyDescent="0.25">
      <c r="A360" s="6">
        <v>1.1000000000000001</v>
      </c>
      <c r="B360" s="18" t="s">
        <v>565</v>
      </c>
      <c r="C360" s="25" t="s">
        <v>566</v>
      </c>
      <c r="D360" s="28">
        <v>0</v>
      </c>
      <c r="E360" s="28">
        <v>0</v>
      </c>
      <c r="F360" s="28">
        <v>0</v>
      </c>
      <c r="G360" s="28">
        <f t="shared" si="11"/>
        <v>0</v>
      </c>
    </row>
    <row r="361" spans="1:7" ht="30" x14ac:dyDescent="0.25">
      <c r="A361" s="6">
        <v>1.1000000000000001</v>
      </c>
      <c r="B361" s="18" t="s">
        <v>567</v>
      </c>
      <c r="C361" s="25" t="s">
        <v>568</v>
      </c>
      <c r="D361" s="28">
        <v>0</v>
      </c>
      <c r="E361" s="28">
        <v>0</v>
      </c>
      <c r="F361" s="28">
        <v>0</v>
      </c>
      <c r="G361" s="28">
        <f t="shared" si="11"/>
        <v>0</v>
      </c>
    </row>
    <row r="362" spans="1:7" x14ac:dyDescent="0.25">
      <c r="A362" s="6">
        <v>1.1000000000000001</v>
      </c>
      <c r="B362" s="18" t="s">
        <v>569</v>
      </c>
      <c r="C362" s="25" t="s">
        <v>570</v>
      </c>
      <c r="D362" s="28">
        <v>2717991.21</v>
      </c>
      <c r="E362" s="28">
        <v>1338115.31</v>
      </c>
      <c r="F362" s="28">
        <v>0</v>
      </c>
      <c r="G362" s="28">
        <f t="shared" si="11"/>
        <v>4056106.52</v>
      </c>
    </row>
    <row r="363" spans="1:7" x14ac:dyDescent="0.25">
      <c r="A363" s="6">
        <v>1.1000000000000001</v>
      </c>
      <c r="B363" s="18" t="s">
        <v>571</v>
      </c>
      <c r="C363" s="25" t="s">
        <v>572</v>
      </c>
      <c r="D363" s="28">
        <v>0</v>
      </c>
      <c r="E363" s="28">
        <v>0</v>
      </c>
      <c r="F363" s="28">
        <v>0</v>
      </c>
      <c r="G363" s="28">
        <f t="shared" si="11"/>
        <v>0</v>
      </c>
    </row>
    <row r="364" spans="1:7" ht="30" x14ac:dyDescent="0.25">
      <c r="A364" s="6">
        <v>1.1000000000000001</v>
      </c>
      <c r="B364" s="18" t="s">
        <v>573</v>
      </c>
      <c r="C364" s="25" t="s">
        <v>574</v>
      </c>
      <c r="D364" s="28">
        <v>79365573.689999998</v>
      </c>
      <c r="E364" s="28">
        <f>+ROUND(E365+E366+E367+E368+E369+E370,2)</f>
        <v>36015585.060000002</v>
      </c>
      <c r="F364" s="28">
        <f>+ROUND(F365+F366+F367+F368+F369+F370,2)</f>
        <v>0</v>
      </c>
      <c r="G364" s="28">
        <f t="shared" si="11"/>
        <v>115381158.75</v>
      </c>
    </row>
    <row r="365" spans="1:7" ht="30" x14ac:dyDescent="0.25">
      <c r="A365" s="6">
        <v>1.1000000000000001</v>
      </c>
      <c r="B365" s="18" t="s">
        <v>575</v>
      </c>
      <c r="C365" s="25" t="s">
        <v>576</v>
      </c>
      <c r="D365" s="28">
        <v>28538907.66</v>
      </c>
      <c r="E365" s="28">
        <v>13318168.75</v>
      </c>
      <c r="F365" s="28">
        <v>0</v>
      </c>
      <c r="G365" s="28">
        <f t="shared" si="11"/>
        <v>41857076.409999996</v>
      </c>
    </row>
    <row r="366" spans="1:7" ht="30" x14ac:dyDescent="0.25">
      <c r="A366" s="6">
        <v>1.1000000000000001</v>
      </c>
      <c r="B366" s="18" t="s">
        <v>577</v>
      </c>
      <c r="C366" s="25" t="s">
        <v>578</v>
      </c>
      <c r="D366" s="28">
        <v>8153973.6200000001</v>
      </c>
      <c r="E366" s="28">
        <v>4014306.93</v>
      </c>
      <c r="F366" s="28">
        <v>0</v>
      </c>
      <c r="G366" s="28">
        <f t="shared" si="11"/>
        <v>12168280.550000001</v>
      </c>
    </row>
    <row r="367" spans="1:7" x14ac:dyDescent="0.25">
      <c r="A367" s="6">
        <v>1.1000000000000001</v>
      </c>
      <c r="B367" s="18" t="s">
        <v>579</v>
      </c>
      <c r="C367" s="25" t="s">
        <v>580</v>
      </c>
      <c r="D367" s="28">
        <v>16307947.24</v>
      </c>
      <c r="E367" s="28">
        <v>8028628.8499999996</v>
      </c>
      <c r="F367" s="28">
        <v>0</v>
      </c>
      <c r="G367" s="28">
        <f t="shared" si="11"/>
        <v>24336576.09</v>
      </c>
    </row>
    <row r="368" spans="1:7" ht="30" x14ac:dyDescent="0.25">
      <c r="A368" s="6">
        <v>1.1000000000000001</v>
      </c>
      <c r="B368" s="18" t="s">
        <v>581</v>
      </c>
      <c r="C368" s="25" t="s">
        <v>582</v>
      </c>
      <c r="D368" s="28">
        <v>0</v>
      </c>
      <c r="E368" s="28">
        <v>0</v>
      </c>
      <c r="F368" s="28">
        <v>0</v>
      </c>
      <c r="G368" s="28">
        <f t="shared" si="11"/>
        <v>0</v>
      </c>
    </row>
    <row r="369" spans="1:7" ht="30" x14ac:dyDescent="0.25">
      <c r="A369" s="6">
        <v>1.1000000000000001</v>
      </c>
      <c r="B369" s="18" t="s">
        <v>583</v>
      </c>
      <c r="C369" s="25" t="s">
        <v>584</v>
      </c>
      <c r="D369" s="28">
        <v>26364745.170000002</v>
      </c>
      <c r="E369" s="28">
        <v>10654480.529999999</v>
      </c>
      <c r="F369" s="28">
        <v>0</v>
      </c>
      <c r="G369" s="28">
        <f t="shared" si="11"/>
        <v>37019225.700000003</v>
      </c>
    </row>
    <row r="370" spans="1:7" ht="30" x14ac:dyDescent="0.25">
      <c r="A370" s="6">
        <v>1.1000000000000001</v>
      </c>
      <c r="B370" s="18" t="s">
        <v>585</v>
      </c>
      <c r="C370" s="25" t="s">
        <v>586</v>
      </c>
      <c r="D370" s="28">
        <v>0</v>
      </c>
      <c r="E370" s="28">
        <v>0</v>
      </c>
      <c r="F370" s="28">
        <v>0</v>
      </c>
      <c r="G370" s="28">
        <f t="shared" si="11"/>
        <v>0</v>
      </c>
    </row>
    <row r="371" spans="1:7" x14ac:dyDescent="0.25">
      <c r="A371" s="6">
        <v>1.1000000000000001</v>
      </c>
      <c r="B371" s="10" t="s">
        <v>587</v>
      </c>
      <c r="C371" s="11" t="s">
        <v>588</v>
      </c>
      <c r="D371" s="22">
        <v>4486097.07</v>
      </c>
      <c r="E371" s="22">
        <f>+ROUND(E372+E379+E386+E394+E402+E407+E421+E425+E434,2)</f>
        <v>27404264.210000001</v>
      </c>
      <c r="F371" s="22">
        <f>+ROUND(F372+F379+F386+F394+F402+F407+F421+F425+F434,2)</f>
        <v>0</v>
      </c>
      <c r="G371" s="22">
        <f t="shared" si="11"/>
        <v>31890361.280000001</v>
      </c>
    </row>
    <row r="372" spans="1:7" x14ac:dyDescent="0.25">
      <c r="A372" s="6">
        <v>1.1000000000000001</v>
      </c>
      <c r="B372" s="13" t="s">
        <v>589</v>
      </c>
      <c r="C372" s="14" t="s">
        <v>590</v>
      </c>
      <c r="D372" s="34">
        <v>822762.83</v>
      </c>
      <c r="E372" s="34">
        <f>+E373+E374+E375+E376+E377+E378</f>
        <v>5009742.7</v>
      </c>
      <c r="F372" s="34">
        <v>0</v>
      </c>
      <c r="G372" s="34">
        <f t="shared" si="11"/>
        <v>5832505.5300000003</v>
      </c>
    </row>
    <row r="373" spans="1:7" x14ac:dyDescent="0.25">
      <c r="A373" s="6">
        <v>1.1000000000000001</v>
      </c>
      <c r="B373" s="18" t="s">
        <v>591</v>
      </c>
      <c r="C373" s="23" t="s">
        <v>592</v>
      </c>
      <c r="D373" s="28">
        <v>822762.83</v>
      </c>
      <c r="E373" s="28">
        <v>5009742.7</v>
      </c>
      <c r="F373" s="28">
        <v>0</v>
      </c>
      <c r="G373" s="28">
        <f t="shared" si="11"/>
        <v>5832505.5300000003</v>
      </c>
    </row>
    <row r="374" spans="1:7" x14ac:dyDescent="0.25">
      <c r="A374" s="6">
        <v>1.1000000000000001</v>
      </c>
      <c r="B374" s="18" t="s">
        <v>593</v>
      </c>
      <c r="C374" s="23" t="s">
        <v>594</v>
      </c>
      <c r="D374" s="28">
        <v>0</v>
      </c>
      <c r="E374" s="28">
        <v>0</v>
      </c>
      <c r="F374" s="28">
        <v>0</v>
      </c>
      <c r="G374" s="28">
        <f t="shared" si="11"/>
        <v>0</v>
      </c>
    </row>
    <row r="375" spans="1:7" x14ac:dyDescent="0.25">
      <c r="A375" s="6">
        <v>1.1000000000000001</v>
      </c>
      <c r="B375" s="18" t="s">
        <v>595</v>
      </c>
      <c r="C375" s="23" t="s">
        <v>596</v>
      </c>
      <c r="D375" s="28">
        <v>0</v>
      </c>
      <c r="E375" s="28">
        <v>0</v>
      </c>
      <c r="F375" s="28">
        <v>0</v>
      </c>
      <c r="G375" s="28">
        <f t="shared" si="11"/>
        <v>0</v>
      </c>
    </row>
    <row r="376" spans="1:7" x14ac:dyDescent="0.25">
      <c r="A376" s="6">
        <v>1.1000000000000001</v>
      </c>
      <c r="B376" s="18" t="s">
        <v>597</v>
      </c>
      <c r="C376" s="23" t="s">
        <v>598</v>
      </c>
      <c r="D376" s="28">
        <v>0</v>
      </c>
      <c r="E376" s="28">
        <v>0</v>
      </c>
      <c r="F376" s="28">
        <v>0</v>
      </c>
      <c r="G376" s="28">
        <f t="shared" si="11"/>
        <v>0</v>
      </c>
    </row>
    <row r="377" spans="1:7" x14ac:dyDescent="0.25">
      <c r="A377" s="6">
        <v>1.1000000000000001</v>
      </c>
      <c r="B377" s="18" t="s">
        <v>599</v>
      </c>
      <c r="C377" s="23" t="s">
        <v>600</v>
      </c>
      <c r="D377" s="28">
        <v>0</v>
      </c>
      <c r="E377" s="28">
        <v>0</v>
      </c>
      <c r="F377" s="28">
        <v>0</v>
      </c>
      <c r="G377" s="28">
        <f t="shared" si="11"/>
        <v>0</v>
      </c>
    </row>
    <row r="378" spans="1:7" x14ac:dyDescent="0.25">
      <c r="A378" s="6">
        <v>1.1000000000000001</v>
      </c>
      <c r="B378" s="18" t="s">
        <v>601</v>
      </c>
      <c r="C378" s="23" t="s">
        <v>602</v>
      </c>
      <c r="D378" s="28">
        <v>0</v>
      </c>
      <c r="E378" s="28">
        <v>0</v>
      </c>
      <c r="F378" s="28">
        <v>0</v>
      </c>
      <c r="G378" s="28">
        <f t="shared" si="11"/>
        <v>0</v>
      </c>
    </row>
    <row r="379" spans="1:7" x14ac:dyDescent="0.25">
      <c r="A379" s="6">
        <v>1.1000000000000001</v>
      </c>
      <c r="B379" s="13" t="s">
        <v>603</v>
      </c>
      <c r="C379" s="14" t="s">
        <v>604</v>
      </c>
      <c r="D379" s="34">
        <v>2022299.91</v>
      </c>
      <c r="E379" s="34">
        <f>+ROUND(E380+E381+E382+E383+E384+E385,2)</f>
        <v>13780071.289999999</v>
      </c>
      <c r="F379" s="34">
        <f>+ROUND(F380+F381+F382+F383+F384+F385,2)</f>
        <v>0</v>
      </c>
      <c r="G379" s="34">
        <f t="shared" si="11"/>
        <v>15802371.199999999</v>
      </c>
    </row>
    <row r="380" spans="1:7" x14ac:dyDescent="0.25">
      <c r="A380" s="6">
        <v>1.1000000000000001</v>
      </c>
      <c r="B380" s="18" t="s">
        <v>605</v>
      </c>
      <c r="C380" s="23" t="s">
        <v>606</v>
      </c>
      <c r="D380" s="28">
        <v>0</v>
      </c>
      <c r="E380" s="28">
        <v>985841</v>
      </c>
      <c r="F380" s="28">
        <v>0</v>
      </c>
      <c r="G380" s="28">
        <f t="shared" si="11"/>
        <v>985841</v>
      </c>
    </row>
    <row r="381" spans="1:7" x14ac:dyDescent="0.25">
      <c r="A381" s="6">
        <v>1.1000000000000001</v>
      </c>
      <c r="B381" s="18" t="s">
        <v>607</v>
      </c>
      <c r="C381" s="23" t="s">
        <v>608</v>
      </c>
      <c r="D381" s="28">
        <v>1808055</v>
      </c>
      <c r="E381" s="28">
        <v>2689651.65</v>
      </c>
      <c r="F381" s="28">
        <v>0</v>
      </c>
      <c r="G381" s="28">
        <f t="shared" si="11"/>
        <v>4497706.6500000004</v>
      </c>
    </row>
    <row r="382" spans="1:7" x14ac:dyDescent="0.25">
      <c r="A382" s="6">
        <v>1.1000000000000001</v>
      </c>
      <c r="B382" s="18" t="s">
        <v>609</v>
      </c>
      <c r="C382" s="23" t="s">
        <v>610</v>
      </c>
      <c r="D382" s="28">
        <v>0</v>
      </c>
      <c r="E382" s="28">
        <v>433300</v>
      </c>
      <c r="F382" s="28">
        <v>0</v>
      </c>
      <c r="G382" s="28">
        <f t="shared" si="11"/>
        <v>433300</v>
      </c>
    </row>
    <row r="383" spans="1:7" x14ac:dyDescent="0.25">
      <c r="A383" s="6">
        <v>1.1000000000000001</v>
      </c>
      <c r="B383" s="18" t="s">
        <v>611</v>
      </c>
      <c r="C383" s="23" t="s">
        <v>612</v>
      </c>
      <c r="D383" s="28">
        <v>194572.58</v>
      </c>
      <c r="E383" s="28">
        <v>9264832.6500000004</v>
      </c>
      <c r="F383" s="28">
        <v>0</v>
      </c>
      <c r="G383" s="28">
        <f t="shared" si="11"/>
        <v>9459405.2300000004</v>
      </c>
    </row>
    <row r="384" spans="1:7" x14ac:dyDescent="0.25">
      <c r="A384" s="6">
        <v>1.1000000000000001</v>
      </c>
      <c r="B384" s="18" t="s">
        <v>613</v>
      </c>
      <c r="C384" s="23" t="s">
        <v>614</v>
      </c>
      <c r="D384" s="28">
        <v>0</v>
      </c>
      <c r="E384" s="28">
        <v>0</v>
      </c>
      <c r="F384" s="28">
        <v>0</v>
      </c>
      <c r="G384" s="28">
        <f t="shared" si="11"/>
        <v>0</v>
      </c>
    </row>
    <row r="385" spans="1:7" x14ac:dyDescent="0.25">
      <c r="A385" s="6">
        <v>1.1000000000000001</v>
      </c>
      <c r="B385" s="18" t="s">
        <v>615</v>
      </c>
      <c r="C385" s="23" t="s">
        <v>616</v>
      </c>
      <c r="D385" s="28">
        <v>19672.330000000002</v>
      </c>
      <c r="E385" s="28">
        <v>406445.99</v>
      </c>
      <c r="F385" s="28">
        <v>0</v>
      </c>
      <c r="G385" s="28">
        <f t="shared" si="11"/>
        <v>426118.32</v>
      </c>
    </row>
    <row r="386" spans="1:7" x14ac:dyDescent="0.25">
      <c r="A386" s="6">
        <v>1.1000000000000001</v>
      </c>
      <c r="B386" s="13" t="s">
        <v>617</v>
      </c>
      <c r="C386" s="14" t="s">
        <v>618</v>
      </c>
      <c r="D386" s="34">
        <v>0</v>
      </c>
      <c r="E386" s="34">
        <f>+ROUND(E387+E388+E389+E390+E391+E392+E393,2)</f>
        <v>1731686.47</v>
      </c>
      <c r="F386" s="34">
        <f>+ROUND(F387+F388+F389+F390+F391+F392+F393,2)</f>
        <v>0</v>
      </c>
      <c r="G386" s="34">
        <f t="shared" si="11"/>
        <v>1731686.47</v>
      </c>
    </row>
    <row r="387" spans="1:7" x14ac:dyDescent="0.25">
      <c r="A387" s="6">
        <v>1.1000000000000001</v>
      </c>
      <c r="B387" s="18" t="s">
        <v>619</v>
      </c>
      <c r="C387" s="23" t="s">
        <v>620</v>
      </c>
      <c r="D387" s="28">
        <v>0</v>
      </c>
      <c r="E387" s="28">
        <v>0</v>
      </c>
      <c r="F387" s="28">
        <v>0</v>
      </c>
      <c r="G387" s="28">
        <f t="shared" si="11"/>
        <v>0</v>
      </c>
    </row>
    <row r="388" spans="1:7" x14ac:dyDescent="0.25">
      <c r="A388" s="6">
        <v>1.1000000000000001</v>
      </c>
      <c r="B388" s="18" t="s">
        <v>621</v>
      </c>
      <c r="C388" s="23" t="s">
        <v>622</v>
      </c>
      <c r="D388" s="28">
        <v>0</v>
      </c>
      <c r="E388" s="28">
        <v>0</v>
      </c>
      <c r="F388" s="28">
        <v>0</v>
      </c>
      <c r="G388" s="28">
        <f t="shared" si="11"/>
        <v>0</v>
      </c>
    </row>
    <row r="389" spans="1:7" x14ac:dyDescent="0.25">
      <c r="A389" s="6">
        <v>1.1000000000000001</v>
      </c>
      <c r="B389" s="18" t="s">
        <v>623</v>
      </c>
      <c r="C389" s="23" t="s">
        <v>624</v>
      </c>
      <c r="D389" s="28">
        <v>0</v>
      </c>
      <c r="E389" s="28">
        <v>10285</v>
      </c>
      <c r="F389" s="28">
        <v>0</v>
      </c>
      <c r="G389" s="28">
        <f t="shared" ref="G389:G452" si="12">+ROUND(D389+E389-F389,2)</f>
        <v>10285</v>
      </c>
    </row>
    <row r="390" spans="1:7" x14ac:dyDescent="0.25">
      <c r="A390" s="6">
        <v>1.1000000000000001</v>
      </c>
      <c r="B390" s="18" t="s">
        <v>625</v>
      </c>
      <c r="C390" s="23" t="s">
        <v>626</v>
      </c>
      <c r="D390" s="28">
        <v>0</v>
      </c>
      <c r="E390" s="28">
        <v>7000</v>
      </c>
      <c r="F390" s="28">
        <v>0</v>
      </c>
      <c r="G390" s="28">
        <f t="shared" si="12"/>
        <v>7000</v>
      </c>
    </row>
    <row r="391" spans="1:7" x14ac:dyDescent="0.25">
      <c r="A391" s="6">
        <v>1.1000000000000001</v>
      </c>
      <c r="B391" s="18" t="s">
        <v>627</v>
      </c>
      <c r="C391" s="23" t="s">
        <v>628</v>
      </c>
      <c r="D391" s="28">
        <v>0</v>
      </c>
      <c r="E391" s="28">
        <v>0</v>
      </c>
      <c r="F391" s="28">
        <v>0</v>
      </c>
      <c r="G391" s="28">
        <f t="shared" si="12"/>
        <v>0</v>
      </c>
    </row>
    <row r="392" spans="1:7" x14ac:dyDescent="0.25">
      <c r="A392" s="6">
        <v>1.1000000000000001</v>
      </c>
      <c r="B392" s="18" t="s">
        <v>629</v>
      </c>
      <c r="C392" s="23" t="s">
        <v>630</v>
      </c>
      <c r="D392" s="28">
        <v>0</v>
      </c>
      <c r="E392" s="28">
        <v>481393.13</v>
      </c>
      <c r="F392" s="28">
        <v>0</v>
      </c>
      <c r="G392" s="28">
        <f t="shared" si="12"/>
        <v>481393.13</v>
      </c>
    </row>
    <row r="393" spans="1:7" x14ac:dyDescent="0.25">
      <c r="A393" s="6">
        <v>1.1000000000000001</v>
      </c>
      <c r="B393" s="18" t="s">
        <v>631</v>
      </c>
      <c r="C393" s="23" t="s">
        <v>632</v>
      </c>
      <c r="D393" s="28">
        <v>0</v>
      </c>
      <c r="E393" s="28">
        <v>1233008.3399999999</v>
      </c>
      <c r="F393" s="28">
        <v>0</v>
      </c>
      <c r="G393" s="28">
        <f t="shared" si="12"/>
        <v>1233008.3400000001</v>
      </c>
    </row>
    <row r="394" spans="1:7" x14ac:dyDescent="0.25">
      <c r="A394" s="6">
        <v>1.1000000000000001</v>
      </c>
      <c r="B394" s="18" t="s">
        <v>633</v>
      </c>
      <c r="C394" s="25" t="s">
        <v>634</v>
      </c>
      <c r="D394" s="28">
        <v>0</v>
      </c>
      <c r="E394" s="28">
        <f>+ROUND(E395+E396+E397+E398+E399+E400+E401,2)</f>
        <v>1189759.33</v>
      </c>
      <c r="F394" s="28">
        <f>SUM(F395:F401)</f>
        <v>0</v>
      </c>
      <c r="G394" s="28">
        <f t="shared" si="12"/>
        <v>1189759.33</v>
      </c>
    </row>
    <row r="395" spans="1:7" x14ac:dyDescent="0.25">
      <c r="A395" s="6">
        <v>1.1000000000000001</v>
      </c>
      <c r="B395" s="18" t="s">
        <v>635</v>
      </c>
      <c r="C395" s="25" t="s">
        <v>636</v>
      </c>
      <c r="D395" s="28">
        <v>0</v>
      </c>
      <c r="E395" s="28">
        <v>2000</v>
      </c>
      <c r="F395" s="28">
        <v>0</v>
      </c>
      <c r="G395" s="28">
        <f t="shared" si="12"/>
        <v>2000</v>
      </c>
    </row>
    <row r="396" spans="1:7" x14ac:dyDescent="0.25">
      <c r="A396" s="6">
        <v>1.1000000000000001</v>
      </c>
      <c r="B396" s="18" t="s">
        <v>637</v>
      </c>
      <c r="C396" s="25" t="s">
        <v>638</v>
      </c>
      <c r="D396" s="28">
        <v>0</v>
      </c>
      <c r="E396" s="28">
        <v>0</v>
      </c>
      <c r="F396" s="28">
        <v>0</v>
      </c>
      <c r="G396" s="28">
        <f t="shared" si="12"/>
        <v>0</v>
      </c>
    </row>
    <row r="397" spans="1:7" x14ac:dyDescent="0.25">
      <c r="A397" s="6">
        <v>1.1000000000000001</v>
      </c>
      <c r="B397" s="18" t="s">
        <v>639</v>
      </c>
      <c r="C397" s="25" t="s">
        <v>640</v>
      </c>
      <c r="D397" s="28">
        <v>0</v>
      </c>
      <c r="E397" s="28">
        <v>0</v>
      </c>
      <c r="F397" s="28">
        <v>0</v>
      </c>
      <c r="G397" s="28">
        <f t="shared" si="12"/>
        <v>0</v>
      </c>
    </row>
    <row r="398" spans="1:7" x14ac:dyDescent="0.25">
      <c r="A398" s="6">
        <v>1.1000000000000001</v>
      </c>
      <c r="B398" s="18" t="s">
        <v>641</v>
      </c>
      <c r="C398" s="25" t="s">
        <v>642</v>
      </c>
      <c r="D398" s="28">
        <v>0</v>
      </c>
      <c r="E398" s="28">
        <v>0</v>
      </c>
      <c r="F398" s="28">
        <v>0</v>
      </c>
      <c r="G398" s="28">
        <f t="shared" si="12"/>
        <v>0</v>
      </c>
    </row>
    <row r="399" spans="1:7" x14ac:dyDescent="0.25">
      <c r="A399" s="6">
        <v>1.1000000000000001</v>
      </c>
      <c r="B399" s="18" t="s">
        <v>643</v>
      </c>
      <c r="C399" s="25" t="s">
        <v>644</v>
      </c>
      <c r="D399" s="28">
        <v>0</v>
      </c>
      <c r="E399" s="28">
        <v>0</v>
      </c>
      <c r="F399" s="28">
        <v>0</v>
      </c>
      <c r="G399" s="28">
        <f t="shared" si="12"/>
        <v>0</v>
      </c>
    </row>
    <row r="400" spans="1:7" x14ac:dyDescent="0.25">
      <c r="A400" s="6">
        <v>1.1000000000000001</v>
      </c>
      <c r="B400" s="18" t="s">
        <v>645</v>
      </c>
      <c r="C400" s="25" t="s">
        <v>646</v>
      </c>
      <c r="D400" s="28">
        <v>0</v>
      </c>
      <c r="E400" s="28">
        <v>1151831.98</v>
      </c>
      <c r="F400" s="28">
        <v>0</v>
      </c>
      <c r="G400" s="28">
        <f t="shared" si="12"/>
        <v>1151831.98</v>
      </c>
    </row>
    <row r="401" spans="1:7" x14ac:dyDescent="0.25">
      <c r="A401" s="6">
        <v>1.1000000000000001</v>
      </c>
      <c r="B401" s="18" t="s">
        <v>647</v>
      </c>
      <c r="C401" s="25" t="s">
        <v>648</v>
      </c>
      <c r="D401" s="28">
        <v>0</v>
      </c>
      <c r="E401" s="28">
        <v>35927.35</v>
      </c>
      <c r="F401" s="28">
        <v>0</v>
      </c>
      <c r="G401" s="28">
        <f t="shared" si="12"/>
        <v>35927.35</v>
      </c>
    </row>
    <row r="402" spans="1:7" x14ac:dyDescent="0.25">
      <c r="A402" s="6">
        <v>1.1000000000000001</v>
      </c>
      <c r="B402" s="18" t="s">
        <v>649</v>
      </c>
      <c r="C402" s="25" t="s">
        <v>650</v>
      </c>
      <c r="D402" s="28">
        <v>8000</v>
      </c>
      <c r="E402" s="28">
        <f>+ROUND(E403+E404+E405+E406,2)</f>
        <v>1413411.99</v>
      </c>
      <c r="F402" s="28">
        <f>+ROUND(F403+F404+F405+F406,2)</f>
        <v>0</v>
      </c>
      <c r="G402" s="28">
        <f t="shared" si="12"/>
        <v>1421411.99</v>
      </c>
    </row>
    <row r="403" spans="1:7" x14ac:dyDescent="0.25">
      <c r="A403" s="6">
        <v>1.1000000000000001</v>
      </c>
      <c r="B403" s="18" t="s">
        <v>651</v>
      </c>
      <c r="C403" s="25" t="s">
        <v>652</v>
      </c>
      <c r="D403" s="28">
        <v>0</v>
      </c>
      <c r="E403" s="28">
        <v>113012</v>
      </c>
      <c r="F403" s="28">
        <v>0</v>
      </c>
      <c r="G403" s="28">
        <f t="shared" si="12"/>
        <v>113012</v>
      </c>
    </row>
    <row r="404" spans="1:7" x14ac:dyDescent="0.25">
      <c r="A404" s="6">
        <v>1.1000000000000001</v>
      </c>
      <c r="B404" s="18" t="s">
        <v>653</v>
      </c>
      <c r="C404" s="25" t="s">
        <v>654</v>
      </c>
      <c r="D404" s="28">
        <v>8000</v>
      </c>
      <c r="E404" s="28">
        <v>1300399.99</v>
      </c>
      <c r="F404" s="28">
        <v>0</v>
      </c>
      <c r="G404" s="28">
        <f t="shared" si="12"/>
        <v>1308399.99</v>
      </c>
    </row>
    <row r="405" spans="1:7" x14ac:dyDescent="0.25">
      <c r="A405" s="6">
        <v>1.1000000000000001</v>
      </c>
      <c r="B405" s="18" t="s">
        <v>655</v>
      </c>
      <c r="C405" s="25" t="s">
        <v>656</v>
      </c>
      <c r="D405" s="28">
        <v>0</v>
      </c>
      <c r="E405" s="28">
        <v>0</v>
      </c>
      <c r="F405" s="28">
        <v>0</v>
      </c>
      <c r="G405" s="28">
        <f t="shared" si="12"/>
        <v>0</v>
      </c>
    </row>
    <row r="406" spans="1:7" x14ac:dyDescent="0.25">
      <c r="A406" s="6">
        <v>1.1000000000000001</v>
      </c>
      <c r="B406" s="18" t="s">
        <v>657</v>
      </c>
      <c r="C406" s="25" t="s">
        <v>658</v>
      </c>
      <c r="D406" s="28">
        <v>0</v>
      </c>
      <c r="E406" s="28">
        <v>0</v>
      </c>
      <c r="F406" s="28">
        <v>0</v>
      </c>
      <c r="G406" s="28">
        <f t="shared" si="12"/>
        <v>0</v>
      </c>
    </row>
    <row r="407" spans="1:7" x14ac:dyDescent="0.25">
      <c r="A407" s="6">
        <v>1.1000000000000001</v>
      </c>
      <c r="B407" s="18" t="s">
        <v>659</v>
      </c>
      <c r="C407" s="25" t="s">
        <v>660</v>
      </c>
      <c r="D407" s="28">
        <v>1633034.33</v>
      </c>
      <c r="E407" s="28">
        <f>+ROUND(E408,2)</f>
        <v>3885026.17</v>
      </c>
      <c r="F407" s="28">
        <f>+ROUND(F408,2)</f>
        <v>0</v>
      </c>
      <c r="G407" s="28">
        <f t="shared" si="12"/>
        <v>5518060.5</v>
      </c>
    </row>
    <row r="408" spans="1:7" x14ac:dyDescent="0.25">
      <c r="A408" s="6">
        <v>1.1000000000000001</v>
      </c>
      <c r="B408" s="18" t="s">
        <v>661</v>
      </c>
      <c r="C408" s="25" t="s">
        <v>662</v>
      </c>
      <c r="D408" s="28">
        <v>1633034.33</v>
      </c>
      <c r="E408" s="28">
        <f>+ROUND(E409+E410+E411+E412+E413+E414+E415+E416+E417+E418,2)</f>
        <v>3885026.17</v>
      </c>
      <c r="F408" s="28">
        <f>+ROUND(F409+F410+F411+F412+F413+F414+F415+F416+F417+F418,2)</f>
        <v>0</v>
      </c>
      <c r="G408" s="28">
        <f t="shared" si="12"/>
        <v>5518060.5</v>
      </c>
    </row>
    <row r="409" spans="1:7" x14ac:dyDescent="0.25">
      <c r="A409" s="6">
        <v>1.1000000000000001</v>
      </c>
      <c r="B409" s="18" t="s">
        <v>663</v>
      </c>
      <c r="C409" s="25" t="s">
        <v>664</v>
      </c>
      <c r="D409" s="28">
        <v>0</v>
      </c>
      <c r="E409" s="28">
        <v>1680659</v>
      </c>
      <c r="F409" s="28">
        <v>0</v>
      </c>
      <c r="G409" s="28">
        <f t="shared" si="12"/>
        <v>1680659</v>
      </c>
    </row>
    <row r="410" spans="1:7" x14ac:dyDescent="0.25">
      <c r="A410" s="6">
        <v>1.1000000000000001</v>
      </c>
      <c r="B410" s="18" t="s">
        <v>665</v>
      </c>
      <c r="C410" s="25" t="s">
        <v>666</v>
      </c>
      <c r="D410" s="28">
        <v>0</v>
      </c>
      <c r="E410" s="28">
        <v>0</v>
      </c>
      <c r="F410" s="28">
        <v>0</v>
      </c>
      <c r="G410" s="28">
        <f t="shared" si="12"/>
        <v>0</v>
      </c>
    </row>
    <row r="411" spans="1:7" x14ac:dyDescent="0.25">
      <c r="A411" s="6">
        <v>1.1000000000000001</v>
      </c>
      <c r="B411" s="18" t="s">
        <v>667</v>
      </c>
      <c r="C411" s="25" t="s">
        <v>668</v>
      </c>
      <c r="D411" s="28">
        <v>0</v>
      </c>
      <c r="E411" s="28">
        <v>0</v>
      </c>
      <c r="F411" s="28">
        <v>0</v>
      </c>
      <c r="G411" s="28">
        <f t="shared" si="12"/>
        <v>0</v>
      </c>
    </row>
    <row r="412" spans="1:7" x14ac:dyDescent="0.25">
      <c r="A412" s="6">
        <v>1.1000000000000001</v>
      </c>
      <c r="B412" s="18" t="s">
        <v>669</v>
      </c>
      <c r="C412" s="25" t="s">
        <v>670</v>
      </c>
      <c r="D412" s="28">
        <v>1633034.33</v>
      </c>
      <c r="E412" s="28">
        <v>1764310.5</v>
      </c>
      <c r="F412" s="28">
        <v>0</v>
      </c>
      <c r="G412" s="28">
        <f t="shared" si="12"/>
        <v>3397344.83</v>
      </c>
    </row>
    <row r="413" spans="1:7" x14ac:dyDescent="0.25">
      <c r="A413" s="6">
        <v>1.1000000000000001</v>
      </c>
      <c r="B413" s="18" t="s">
        <v>671</v>
      </c>
      <c r="C413" s="25" t="s">
        <v>672</v>
      </c>
      <c r="D413" s="28">
        <v>0</v>
      </c>
      <c r="E413" s="28">
        <v>0</v>
      </c>
      <c r="F413" s="28">
        <v>0</v>
      </c>
      <c r="G413" s="28">
        <f t="shared" si="12"/>
        <v>0</v>
      </c>
    </row>
    <row r="414" spans="1:7" x14ac:dyDescent="0.25">
      <c r="A414" s="6">
        <v>1.1000000000000001</v>
      </c>
      <c r="B414" s="18" t="s">
        <v>673</v>
      </c>
      <c r="C414" s="25" t="s">
        <v>674</v>
      </c>
      <c r="D414" s="28">
        <v>0</v>
      </c>
      <c r="E414" s="28">
        <v>0</v>
      </c>
      <c r="F414" s="28">
        <v>0</v>
      </c>
      <c r="G414" s="28">
        <f t="shared" si="12"/>
        <v>0</v>
      </c>
    </row>
    <row r="415" spans="1:7" x14ac:dyDescent="0.25">
      <c r="A415" s="6">
        <v>1.1000000000000001</v>
      </c>
      <c r="B415" s="18" t="s">
        <v>675</v>
      </c>
      <c r="C415" s="25" t="s">
        <v>676</v>
      </c>
      <c r="D415" s="28">
        <v>0</v>
      </c>
      <c r="E415" s="28">
        <v>342424.67</v>
      </c>
      <c r="F415" s="28">
        <v>0</v>
      </c>
      <c r="G415" s="28">
        <f t="shared" si="12"/>
        <v>342424.67</v>
      </c>
    </row>
    <row r="416" spans="1:7" x14ac:dyDescent="0.25">
      <c r="A416" s="6">
        <v>1.1000000000000001</v>
      </c>
      <c r="B416" s="18" t="s">
        <v>677</v>
      </c>
      <c r="C416" s="25" t="s">
        <v>678</v>
      </c>
      <c r="D416" s="28">
        <v>0</v>
      </c>
      <c r="E416" s="28">
        <v>0</v>
      </c>
      <c r="F416" s="28">
        <v>0</v>
      </c>
      <c r="G416" s="28">
        <f t="shared" si="12"/>
        <v>0</v>
      </c>
    </row>
    <row r="417" spans="1:7" ht="30" x14ac:dyDescent="0.25">
      <c r="A417" s="6">
        <v>1.1000000000000001</v>
      </c>
      <c r="B417" s="18" t="s">
        <v>679</v>
      </c>
      <c r="C417" s="25" t="s">
        <v>680</v>
      </c>
      <c r="D417" s="28">
        <v>0</v>
      </c>
      <c r="E417" s="28">
        <v>0</v>
      </c>
      <c r="F417" s="28">
        <v>0</v>
      </c>
      <c r="G417" s="28">
        <f t="shared" si="12"/>
        <v>0</v>
      </c>
    </row>
    <row r="418" spans="1:7" x14ac:dyDescent="0.25">
      <c r="A418" s="6">
        <v>1.1000000000000001</v>
      </c>
      <c r="B418" s="36" t="s">
        <v>681</v>
      </c>
      <c r="C418" s="37" t="s">
        <v>682</v>
      </c>
      <c r="D418" s="38">
        <v>0</v>
      </c>
      <c r="E418" s="38">
        <v>97632</v>
      </c>
      <c r="F418" s="38">
        <v>0</v>
      </c>
      <c r="G418" s="38">
        <f t="shared" si="12"/>
        <v>97632</v>
      </c>
    </row>
    <row r="419" spans="1:7" x14ac:dyDescent="0.25">
      <c r="A419" s="6">
        <v>1.1000000000000001</v>
      </c>
      <c r="B419" s="18" t="s">
        <v>683</v>
      </c>
      <c r="C419" s="25" t="s">
        <v>684</v>
      </c>
      <c r="D419" s="28">
        <v>0</v>
      </c>
      <c r="E419" s="28">
        <v>0</v>
      </c>
      <c r="F419" s="28">
        <v>0</v>
      </c>
      <c r="G419" s="28">
        <f t="shared" si="12"/>
        <v>0</v>
      </c>
    </row>
    <row r="420" spans="1:7" x14ac:dyDescent="0.25">
      <c r="A420" s="6">
        <v>1.1000000000000001</v>
      </c>
      <c r="B420" s="18" t="s">
        <v>685</v>
      </c>
      <c r="C420" s="25" t="s">
        <v>686</v>
      </c>
      <c r="D420" s="28">
        <v>0</v>
      </c>
      <c r="E420" s="28">
        <v>0</v>
      </c>
      <c r="F420" s="28">
        <v>0</v>
      </c>
      <c r="G420" s="28">
        <f t="shared" si="12"/>
        <v>0</v>
      </c>
    </row>
    <row r="421" spans="1:7" x14ac:dyDescent="0.25">
      <c r="A421" s="6">
        <v>1.1000000000000001</v>
      </c>
      <c r="B421" s="18" t="s">
        <v>687</v>
      </c>
      <c r="C421" s="25" t="s">
        <v>688</v>
      </c>
      <c r="D421" s="28">
        <v>0</v>
      </c>
      <c r="E421" s="28">
        <f>+ROUND(E422+E423+E424,2)</f>
        <v>142634.76</v>
      </c>
      <c r="F421" s="28">
        <f>+ROUND(F422+F423+F424,2)</f>
        <v>0</v>
      </c>
      <c r="G421" s="28">
        <f t="shared" si="12"/>
        <v>142634.76</v>
      </c>
    </row>
    <row r="422" spans="1:7" x14ac:dyDescent="0.25">
      <c r="A422" s="6">
        <v>1.1000000000000001</v>
      </c>
      <c r="B422" s="18" t="s">
        <v>689</v>
      </c>
      <c r="C422" s="25" t="s">
        <v>690</v>
      </c>
      <c r="D422" s="28">
        <v>0</v>
      </c>
      <c r="E422" s="28">
        <v>142634.76</v>
      </c>
      <c r="F422" s="28">
        <v>0</v>
      </c>
      <c r="G422" s="28">
        <f t="shared" si="12"/>
        <v>142634.76</v>
      </c>
    </row>
    <row r="423" spans="1:7" x14ac:dyDescent="0.25">
      <c r="A423" s="6">
        <v>1.1000000000000001</v>
      </c>
      <c r="B423" s="18" t="s">
        <v>691</v>
      </c>
      <c r="C423" s="25" t="s">
        <v>692</v>
      </c>
      <c r="D423" s="28">
        <v>0</v>
      </c>
      <c r="E423" s="28">
        <v>0</v>
      </c>
      <c r="F423" s="28">
        <v>0</v>
      </c>
      <c r="G423" s="28">
        <f t="shared" si="12"/>
        <v>0</v>
      </c>
    </row>
    <row r="424" spans="1:7" x14ac:dyDescent="0.25">
      <c r="A424" s="6">
        <v>1.1000000000000001</v>
      </c>
      <c r="B424" s="18" t="s">
        <v>693</v>
      </c>
      <c r="C424" s="25" t="s">
        <v>694</v>
      </c>
      <c r="D424" s="28">
        <v>0</v>
      </c>
      <c r="E424" s="28">
        <v>0</v>
      </c>
      <c r="F424" s="28">
        <v>0</v>
      </c>
      <c r="G424" s="28">
        <f t="shared" si="12"/>
        <v>0</v>
      </c>
    </row>
    <row r="425" spans="1:7" x14ac:dyDescent="0.25">
      <c r="A425" s="6">
        <v>1.1000000000000001</v>
      </c>
      <c r="B425" s="18" t="s">
        <v>695</v>
      </c>
      <c r="C425" s="25" t="s">
        <v>696</v>
      </c>
      <c r="D425" s="28">
        <v>0</v>
      </c>
      <c r="E425" s="28">
        <f>+ROUND(E426+E428+E429+E430+E431+E432+E433,2)</f>
        <v>251931.5</v>
      </c>
      <c r="F425" s="28">
        <f>+ROUND(F426+F428+F429+F430+F431+F432+F433,2)</f>
        <v>0</v>
      </c>
      <c r="G425" s="28">
        <f t="shared" si="12"/>
        <v>251931.5</v>
      </c>
    </row>
    <row r="426" spans="1:7" x14ac:dyDescent="0.25">
      <c r="A426" s="6">
        <v>1.1000000000000001</v>
      </c>
      <c r="B426" s="18" t="s">
        <v>697</v>
      </c>
      <c r="C426" s="25" t="s">
        <v>698</v>
      </c>
      <c r="D426" s="28">
        <v>0</v>
      </c>
      <c r="E426" s="28">
        <f>+ROUND(E427,2)</f>
        <v>0</v>
      </c>
      <c r="F426" s="28">
        <f>+ROUND(F427,2)</f>
        <v>0</v>
      </c>
      <c r="G426" s="28">
        <f t="shared" si="12"/>
        <v>0</v>
      </c>
    </row>
    <row r="427" spans="1:7" x14ac:dyDescent="0.25">
      <c r="A427" s="6">
        <v>1.1000000000000001</v>
      </c>
      <c r="B427" s="18" t="s">
        <v>699</v>
      </c>
      <c r="C427" s="25" t="s">
        <v>700</v>
      </c>
      <c r="D427" s="28">
        <v>0</v>
      </c>
      <c r="E427" s="28">
        <v>0</v>
      </c>
      <c r="F427" s="28">
        <v>0</v>
      </c>
      <c r="G427" s="28">
        <f t="shared" si="12"/>
        <v>0</v>
      </c>
    </row>
    <row r="428" spans="1:7" x14ac:dyDescent="0.25">
      <c r="A428" s="6">
        <v>1.1000000000000001</v>
      </c>
      <c r="B428" s="18" t="s">
        <v>701</v>
      </c>
      <c r="C428" s="25" t="s">
        <v>702</v>
      </c>
      <c r="D428" s="28">
        <v>0</v>
      </c>
      <c r="E428" s="28">
        <v>0</v>
      </c>
      <c r="F428" s="28">
        <v>0</v>
      </c>
      <c r="G428" s="28">
        <f t="shared" si="12"/>
        <v>0</v>
      </c>
    </row>
    <row r="429" spans="1:7" x14ac:dyDescent="0.25">
      <c r="A429" s="6">
        <v>1.1000000000000001</v>
      </c>
      <c r="B429" s="18" t="s">
        <v>703</v>
      </c>
      <c r="C429" s="25" t="s">
        <v>704</v>
      </c>
      <c r="D429" s="28">
        <v>0</v>
      </c>
      <c r="E429" s="28">
        <v>226931.5</v>
      </c>
      <c r="F429" s="28">
        <v>0</v>
      </c>
      <c r="G429" s="28">
        <f t="shared" si="12"/>
        <v>226931.5</v>
      </c>
    </row>
    <row r="430" spans="1:7" x14ac:dyDescent="0.25">
      <c r="A430" s="6">
        <v>1.1000000000000001</v>
      </c>
      <c r="B430" s="18" t="s">
        <v>705</v>
      </c>
      <c r="C430" s="25" t="s">
        <v>706</v>
      </c>
      <c r="D430" s="28">
        <v>0</v>
      </c>
      <c r="E430" s="28">
        <v>0</v>
      </c>
      <c r="F430" s="28">
        <v>0</v>
      </c>
      <c r="G430" s="28">
        <f t="shared" si="12"/>
        <v>0</v>
      </c>
    </row>
    <row r="431" spans="1:7" ht="30" x14ac:dyDescent="0.25">
      <c r="A431" s="6">
        <v>1.1000000000000001</v>
      </c>
      <c r="B431" s="18" t="s">
        <v>707</v>
      </c>
      <c r="C431" s="25" t="s">
        <v>708</v>
      </c>
      <c r="D431" s="28">
        <v>0</v>
      </c>
      <c r="E431" s="28">
        <v>0</v>
      </c>
      <c r="F431" s="28">
        <v>0</v>
      </c>
      <c r="G431" s="28">
        <f t="shared" si="12"/>
        <v>0</v>
      </c>
    </row>
    <row r="432" spans="1:7" ht="30" x14ac:dyDescent="0.25">
      <c r="A432" s="6">
        <v>1.1000000000000001</v>
      </c>
      <c r="B432" s="18" t="s">
        <v>709</v>
      </c>
      <c r="C432" s="25" t="s">
        <v>710</v>
      </c>
      <c r="D432" s="28">
        <v>0</v>
      </c>
      <c r="E432" s="28">
        <v>25000</v>
      </c>
      <c r="F432" s="28">
        <v>0</v>
      </c>
      <c r="G432" s="28">
        <f t="shared" si="12"/>
        <v>25000</v>
      </c>
    </row>
    <row r="433" spans="1:7" x14ac:dyDescent="0.25">
      <c r="A433" s="6">
        <v>1.1000000000000001</v>
      </c>
      <c r="B433" s="18" t="s">
        <v>711</v>
      </c>
      <c r="C433" s="25" t="s">
        <v>712</v>
      </c>
      <c r="D433" s="28">
        <v>0</v>
      </c>
      <c r="E433" s="28">
        <v>0</v>
      </c>
      <c r="F433" s="28">
        <v>0</v>
      </c>
      <c r="G433" s="28">
        <f t="shared" si="12"/>
        <v>0</v>
      </c>
    </row>
    <row r="434" spans="1:7" x14ac:dyDescent="0.25">
      <c r="A434" s="6">
        <v>1.1000000000000001</v>
      </c>
      <c r="B434" s="18" t="s">
        <v>713</v>
      </c>
      <c r="C434" s="25" t="s">
        <v>714</v>
      </c>
      <c r="D434" s="28">
        <v>0</v>
      </c>
      <c r="E434" s="28">
        <f>+E435+E436+E437</f>
        <v>0</v>
      </c>
      <c r="F434" s="28">
        <f>+F435+F436+F437</f>
        <v>0</v>
      </c>
      <c r="G434" s="28">
        <f t="shared" si="12"/>
        <v>0</v>
      </c>
    </row>
    <row r="435" spans="1:7" x14ac:dyDescent="0.25">
      <c r="A435" s="6">
        <v>1.1000000000000001</v>
      </c>
      <c r="B435" s="18" t="s">
        <v>715</v>
      </c>
      <c r="C435" s="25" t="s">
        <v>716</v>
      </c>
      <c r="D435" s="28">
        <v>0</v>
      </c>
      <c r="E435" s="28">
        <v>0</v>
      </c>
      <c r="F435" s="28">
        <v>0</v>
      </c>
      <c r="G435" s="28">
        <f t="shared" si="12"/>
        <v>0</v>
      </c>
    </row>
    <row r="436" spans="1:7" x14ac:dyDescent="0.25">
      <c r="A436" s="6">
        <v>1.1000000000000001</v>
      </c>
      <c r="B436" s="18" t="s">
        <v>717</v>
      </c>
      <c r="C436" s="25" t="s">
        <v>718</v>
      </c>
      <c r="D436" s="28">
        <v>0</v>
      </c>
      <c r="E436" s="28">
        <v>0</v>
      </c>
      <c r="F436" s="28">
        <v>0</v>
      </c>
      <c r="G436" s="28">
        <f t="shared" si="12"/>
        <v>0</v>
      </c>
    </row>
    <row r="437" spans="1:7" x14ac:dyDescent="0.25">
      <c r="A437" s="6">
        <v>1.1000000000000001</v>
      </c>
      <c r="B437" s="36" t="s">
        <v>719</v>
      </c>
      <c r="C437" s="37" t="s">
        <v>720</v>
      </c>
      <c r="D437" s="38">
        <v>0</v>
      </c>
      <c r="E437" s="38">
        <v>0</v>
      </c>
      <c r="F437" s="38">
        <v>0</v>
      </c>
      <c r="G437" s="38">
        <f t="shared" si="12"/>
        <v>0</v>
      </c>
    </row>
    <row r="438" spans="1:7" x14ac:dyDescent="0.25">
      <c r="A438" s="6">
        <v>1.1000000000000001</v>
      </c>
      <c r="B438" s="18" t="s">
        <v>721</v>
      </c>
      <c r="C438" s="26" t="s">
        <v>722</v>
      </c>
      <c r="D438" s="39">
        <v>3164272.06</v>
      </c>
      <c r="E438" s="39">
        <f>+ROUND(E439+E445+E451+E459+E462,2)</f>
        <v>1940749.55</v>
      </c>
      <c r="F438" s="39">
        <f>+ROUND(F439+F445+F451+F459+F462,2)</f>
        <v>0</v>
      </c>
      <c r="G438" s="39">
        <f>+ROUND(D438+E438-F438,2)</f>
        <v>5105021.6100000003</v>
      </c>
    </row>
    <row r="439" spans="1:7" x14ac:dyDescent="0.25">
      <c r="A439" s="6">
        <v>1.1000000000000001</v>
      </c>
      <c r="B439" s="18" t="s">
        <v>723</v>
      </c>
      <c r="C439" s="25" t="s">
        <v>47</v>
      </c>
      <c r="D439" s="28">
        <v>1308061.68</v>
      </c>
      <c r="E439" s="28">
        <f>+ROUND(E440+E441+E442+E443+E444,2)</f>
        <v>989547.75</v>
      </c>
      <c r="F439" s="28">
        <f>+ROUND(F440+F441+F442+F443+F444,2)</f>
        <v>0</v>
      </c>
      <c r="G439" s="28">
        <f>+ROUND(D439+E439-F439,2)</f>
        <v>2297609.4300000002</v>
      </c>
    </row>
    <row r="440" spans="1:7" x14ac:dyDescent="0.25">
      <c r="A440" s="6">
        <v>1.1000000000000001</v>
      </c>
      <c r="B440" s="18" t="s">
        <v>724</v>
      </c>
      <c r="C440" s="25" t="s">
        <v>49</v>
      </c>
      <c r="D440" s="28">
        <v>392820</v>
      </c>
      <c r="E440" s="28">
        <v>671450</v>
      </c>
      <c r="F440" s="28">
        <v>0</v>
      </c>
      <c r="G440" s="28">
        <f t="shared" si="12"/>
        <v>1064270</v>
      </c>
    </row>
    <row r="441" spans="1:7" x14ac:dyDescent="0.25">
      <c r="A441" s="6">
        <v>1.1000000000000001</v>
      </c>
      <c r="B441" s="18" t="s">
        <v>725</v>
      </c>
      <c r="C441" s="25" t="s">
        <v>51</v>
      </c>
      <c r="D441" s="28">
        <v>0</v>
      </c>
      <c r="E441" s="28">
        <v>0</v>
      </c>
      <c r="F441" s="28">
        <v>0</v>
      </c>
      <c r="G441" s="28">
        <f t="shared" si="12"/>
        <v>0</v>
      </c>
    </row>
    <row r="442" spans="1:7" x14ac:dyDescent="0.25">
      <c r="A442" s="6">
        <v>1.1000000000000001</v>
      </c>
      <c r="B442" s="18" t="s">
        <v>726</v>
      </c>
      <c r="C442" s="25" t="s">
        <v>53</v>
      </c>
      <c r="D442" s="28">
        <v>0</v>
      </c>
      <c r="E442" s="28">
        <v>0</v>
      </c>
      <c r="F442" s="28">
        <v>0</v>
      </c>
      <c r="G442" s="28">
        <f t="shared" si="12"/>
        <v>0</v>
      </c>
    </row>
    <row r="443" spans="1:7" x14ac:dyDescent="0.25">
      <c r="A443" s="6">
        <v>1.1000000000000001</v>
      </c>
      <c r="B443" s="18" t="s">
        <v>727</v>
      </c>
      <c r="C443" s="25" t="s">
        <v>55</v>
      </c>
      <c r="D443" s="28">
        <v>915241.68</v>
      </c>
      <c r="E443" s="28">
        <v>318097.75</v>
      </c>
      <c r="F443" s="28">
        <v>0</v>
      </c>
      <c r="G443" s="28">
        <f t="shared" si="12"/>
        <v>1233339.43</v>
      </c>
    </row>
    <row r="444" spans="1:7" x14ac:dyDescent="0.25">
      <c r="A444" s="6">
        <v>1.1000000000000001</v>
      </c>
      <c r="B444" s="18" t="s">
        <v>728</v>
      </c>
      <c r="C444" s="25" t="s">
        <v>57</v>
      </c>
      <c r="D444" s="28">
        <v>0</v>
      </c>
      <c r="E444" s="28">
        <v>0</v>
      </c>
      <c r="F444" s="28">
        <v>0</v>
      </c>
      <c r="G444" s="28">
        <f t="shared" si="12"/>
        <v>0</v>
      </c>
    </row>
    <row r="445" spans="1:7" x14ac:dyDescent="0.25">
      <c r="A445" s="6">
        <v>1.1000000000000001</v>
      </c>
      <c r="B445" s="18" t="s">
        <v>729</v>
      </c>
      <c r="C445" s="25" t="s">
        <v>730</v>
      </c>
      <c r="D445" s="28">
        <v>3630.69</v>
      </c>
      <c r="E445" s="28">
        <f>+ROUND(E446+E447+E448+E449+E450,2)</f>
        <v>98862.55</v>
      </c>
      <c r="F445" s="28">
        <f>+ROUND(F446+F447+F448+F449+F450,2)</f>
        <v>0</v>
      </c>
      <c r="G445" s="28">
        <f t="shared" si="12"/>
        <v>102493.24</v>
      </c>
    </row>
    <row r="446" spans="1:7" x14ac:dyDescent="0.25">
      <c r="A446" s="6">
        <v>1.1000000000000001</v>
      </c>
      <c r="B446" s="18" t="s">
        <v>731</v>
      </c>
      <c r="C446" s="25" t="s">
        <v>732</v>
      </c>
      <c r="D446" s="28">
        <v>0</v>
      </c>
      <c r="E446" s="28">
        <v>0</v>
      </c>
      <c r="F446" s="28">
        <v>0</v>
      </c>
      <c r="G446" s="28">
        <f t="shared" si="12"/>
        <v>0</v>
      </c>
    </row>
    <row r="447" spans="1:7" x14ac:dyDescent="0.25">
      <c r="A447" s="6">
        <v>1.1000000000000001</v>
      </c>
      <c r="B447" s="18" t="s">
        <v>733</v>
      </c>
      <c r="C447" s="25" t="s">
        <v>61</v>
      </c>
      <c r="D447" s="28">
        <v>0</v>
      </c>
      <c r="E447" s="28">
        <v>0</v>
      </c>
      <c r="F447" s="28">
        <v>0</v>
      </c>
      <c r="G447" s="28">
        <f t="shared" si="12"/>
        <v>0</v>
      </c>
    </row>
    <row r="448" spans="1:7" x14ac:dyDescent="0.25">
      <c r="A448" s="6">
        <v>1.1000000000000001</v>
      </c>
      <c r="B448" s="18" t="s">
        <v>734</v>
      </c>
      <c r="C448" s="25" t="s">
        <v>63</v>
      </c>
      <c r="D448" s="28">
        <v>3630.69</v>
      </c>
      <c r="E448" s="28">
        <v>98862.55</v>
      </c>
      <c r="F448" s="28">
        <v>0</v>
      </c>
      <c r="G448" s="28">
        <f t="shared" si="12"/>
        <v>102493.24</v>
      </c>
    </row>
    <row r="449" spans="1:7" x14ac:dyDescent="0.25">
      <c r="A449" s="6">
        <v>1.1000000000000001</v>
      </c>
      <c r="B449" s="18" t="s">
        <v>735</v>
      </c>
      <c r="C449" s="25" t="s">
        <v>736</v>
      </c>
      <c r="D449" s="28">
        <v>0</v>
      </c>
      <c r="E449" s="28">
        <v>0</v>
      </c>
      <c r="F449" s="28">
        <v>0</v>
      </c>
      <c r="G449" s="28">
        <f t="shared" si="12"/>
        <v>0</v>
      </c>
    </row>
    <row r="450" spans="1:7" x14ac:dyDescent="0.25">
      <c r="A450" s="6">
        <v>1.1000000000000001</v>
      </c>
      <c r="B450" s="18" t="s">
        <v>737</v>
      </c>
      <c r="C450" s="25" t="s">
        <v>738</v>
      </c>
      <c r="D450" s="28">
        <v>0</v>
      </c>
      <c r="E450" s="28">
        <v>0</v>
      </c>
      <c r="F450" s="28">
        <v>0</v>
      </c>
      <c r="G450" s="28">
        <f t="shared" si="12"/>
        <v>0</v>
      </c>
    </row>
    <row r="451" spans="1:7" ht="30" x14ac:dyDescent="0.25">
      <c r="A451" s="6">
        <v>1.1000000000000001</v>
      </c>
      <c r="B451" s="18" t="s">
        <v>739</v>
      </c>
      <c r="C451" s="25" t="s">
        <v>67</v>
      </c>
      <c r="D451" s="28">
        <v>269824.65999999997</v>
      </c>
      <c r="E451" s="28">
        <f>+ROUND(E452+E453+E454+E455+E456+E457+E458,2)</f>
        <v>0</v>
      </c>
      <c r="F451" s="28">
        <f>+ROUND(F452+F453+F454+F455+F456+F457+F458,2)</f>
        <v>0</v>
      </c>
      <c r="G451" s="28">
        <f t="shared" si="12"/>
        <v>269824.65999999997</v>
      </c>
    </row>
    <row r="452" spans="1:7" x14ac:dyDescent="0.25">
      <c r="A452" s="6">
        <v>1.1000000000000001</v>
      </c>
      <c r="B452" s="18" t="s">
        <v>740</v>
      </c>
      <c r="C452" s="25" t="s">
        <v>69</v>
      </c>
      <c r="D452" s="28">
        <v>194000</v>
      </c>
      <c r="E452" s="28">
        <v>0</v>
      </c>
      <c r="F452" s="28">
        <v>0</v>
      </c>
      <c r="G452" s="28">
        <f t="shared" si="12"/>
        <v>194000</v>
      </c>
    </row>
    <row r="453" spans="1:7" x14ac:dyDescent="0.25">
      <c r="A453" s="6">
        <v>1.1000000000000001</v>
      </c>
      <c r="B453" s="18" t="s">
        <v>741</v>
      </c>
      <c r="C453" s="25" t="s">
        <v>71</v>
      </c>
      <c r="D453" s="28">
        <v>0</v>
      </c>
      <c r="E453" s="28">
        <v>0</v>
      </c>
      <c r="F453" s="28">
        <v>0</v>
      </c>
      <c r="G453" s="28">
        <f t="shared" ref="G453:G516" si="13">+ROUND(D453+E453-F453,2)</f>
        <v>0</v>
      </c>
    </row>
    <row r="454" spans="1:7" x14ac:dyDescent="0.25">
      <c r="A454" s="6">
        <v>1.1000000000000001</v>
      </c>
      <c r="B454" s="18" t="s">
        <v>742</v>
      </c>
      <c r="C454" s="25" t="s">
        <v>73</v>
      </c>
      <c r="D454" s="28">
        <v>0</v>
      </c>
      <c r="E454" s="28">
        <v>0</v>
      </c>
      <c r="F454" s="28">
        <v>0</v>
      </c>
      <c r="G454" s="28">
        <f t="shared" si="13"/>
        <v>0</v>
      </c>
    </row>
    <row r="455" spans="1:7" x14ac:dyDescent="0.25">
      <c r="A455" s="6">
        <v>1.1000000000000001</v>
      </c>
      <c r="B455" s="18" t="s">
        <v>743</v>
      </c>
      <c r="C455" s="25" t="s">
        <v>75</v>
      </c>
      <c r="D455" s="28">
        <v>11092.8</v>
      </c>
      <c r="E455" s="28">
        <v>0</v>
      </c>
      <c r="F455" s="28">
        <v>0</v>
      </c>
      <c r="G455" s="28">
        <f t="shared" si="13"/>
        <v>11092.8</v>
      </c>
    </row>
    <row r="456" spans="1:7" x14ac:dyDescent="0.25">
      <c r="A456" s="6">
        <v>1.1000000000000001</v>
      </c>
      <c r="B456" s="18" t="s">
        <v>744</v>
      </c>
      <c r="C456" s="25" t="s">
        <v>77</v>
      </c>
      <c r="D456" s="28">
        <v>0</v>
      </c>
      <c r="E456" s="28">
        <v>0</v>
      </c>
      <c r="F456" s="28">
        <v>0</v>
      </c>
      <c r="G456" s="28">
        <f t="shared" si="13"/>
        <v>0</v>
      </c>
    </row>
    <row r="457" spans="1:7" x14ac:dyDescent="0.25">
      <c r="A457" s="6">
        <v>1.1000000000000001</v>
      </c>
      <c r="B457" s="18" t="s">
        <v>745</v>
      </c>
      <c r="C457" s="25" t="s">
        <v>79</v>
      </c>
      <c r="D457" s="28">
        <v>64731.86</v>
      </c>
      <c r="E457" s="28">
        <v>0</v>
      </c>
      <c r="F457" s="28">
        <v>0</v>
      </c>
      <c r="G457" s="28">
        <f t="shared" si="13"/>
        <v>64731.86</v>
      </c>
    </row>
    <row r="458" spans="1:7" ht="30" x14ac:dyDescent="0.25">
      <c r="A458" s="6">
        <v>1.1000000000000001</v>
      </c>
      <c r="B458" s="18" t="s">
        <v>746</v>
      </c>
      <c r="C458" s="25" t="s">
        <v>81</v>
      </c>
      <c r="D458" s="28">
        <v>0</v>
      </c>
      <c r="E458" s="28">
        <v>0</v>
      </c>
      <c r="F458" s="28">
        <v>0</v>
      </c>
      <c r="G458" s="28">
        <f t="shared" si="13"/>
        <v>0</v>
      </c>
    </row>
    <row r="459" spans="1:7" x14ac:dyDescent="0.25">
      <c r="A459" s="6">
        <v>1.1000000000000001</v>
      </c>
      <c r="B459" s="18" t="s">
        <v>747</v>
      </c>
      <c r="C459" s="25" t="s">
        <v>83</v>
      </c>
      <c r="D459" s="28">
        <v>1408723.81</v>
      </c>
      <c r="E459" s="28">
        <f>+ROUND(E460+E461,2)</f>
        <v>0</v>
      </c>
      <c r="F459" s="28">
        <f>+ROUND(F460+F461,2)</f>
        <v>0</v>
      </c>
      <c r="G459" s="28">
        <f>+ROUND(G460+G461,2)</f>
        <v>1408723.81</v>
      </c>
    </row>
    <row r="460" spans="1:7" x14ac:dyDescent="0.25">
      <c r="A460" s="6">
        <v>1.1000000000000001</v>
      </c>
      <c r="B460" s="18" t="s">
        <v>748</v>
      </c>
      <c r="C460" s="25" t="s">
        <v>85</v>
      </c>
      <c r="D460" s="28">
        <v>992098</v>
      </c>
      <c r="E460" s="28">
        <v>0</v>
      </c>
      <c r="F460" s="28">
        <v>0</v>
      </c>
      <c r="G460" s="28">
        <f t="shared" si="13"/>
        <v>992098</v>
      </c>
    </row>
    <row r="461" spans="1:7" x14ac:dyDescent="0.25">
      <c r="A461" s="6">
        <v>1.1000000000000001</v>
      </c>
      <c r="B461" s="18" t="s">
        <v>749</v>
      </c>
      <c r="C461" s="25" t="s">
        <v>750</v>
      </c>
      <c r="D461" s="28">
        <v>416625.81</v>
      </c>
      <c r="E461" s="28">
        <v>0</v>
      </c>
      <c r="F461" s="28">
        <v>0</v>
      </c>
      <c r="G461" s="28">
        <f t="shared" si="13"/>
        <v>416625.81</v>
      </c>
    </row>
    <row r="462" spans="1:7" x14ac:dyDescent="0.25">
      <c r="A462" s="6">
        <v>1.1000000000000001</v>
      </c>
      <c r="B462" s="18" t="s">
        <v>751</v>
      </c>
      <c r="C462" s="25" t="s">
        <v>91</v>
      </c>
      <c r="D462" s="28">
        <v>174031.22</v>
      </c>
      <c r="E462" s="28">
        <f>+ROUND(E463+E464+E465+E466+E467+E468+E469+E470,2)</f>
        <v>852339.25</v>
      </c>
      <c r="F462" s="28">
        <f>+ROUND(F463+F464+F465+F466+F467+F468+F469+F470,2)</f>
        <v>0</v>
      </c>
      <c r="G462" s="28">
        <f t="shared" si="13"/>
        <v>1026370.47</v>
      </c>
    </row>
    <row r="463" spans="1:7" x14ac:dyDescent="0.25">
      <c r="A463" s="6">
        <v>1.1000000000000001</v>
      </c>
      <c r="B463" s="18" t="s">
        <v>752</v>
      </c>
      <c r="C463" s="25" t="s">
        <v>93</v>
      </c>
      <c r="D463" s="28">
        <v>57170.400000000001</v>
      </c>
      <c r="E463" s="28">
        <v>95972.94</v>
      </c>
      <c r="F463" s="28">
        <v>0</v>
      </c>
      <c r="G463" s="28">
        <f t="shared" si="13"/>
        <v>153143.34</v>
      </c>
    </row>
    <row r="464" spans="1:7" x14ac:dyDescent="0.25">
      <c r="A464" s="6">
        <v>1.1000000000000001</v>
      </c>
      <c r="B464" s="18" t="s">
        <v>753</v>
      </c>
      <c r="C464" s="25" t="s">
        <v>754</v>
      </c>
      <c r="D464" s="28">
        <v>0</v>
      </c>
      <c r="E464" s="28">
        <v>105465</v>
      </c>
      <c r="F464" s="28">
        <v>0</v>
      </c>
      <c r="G464" s="28">
        <f t="shared" si="13"/>
        <v>105465</v>
      </c>
    </row>
    <row r="465" spans="1:7" x14ac:dyDescent="0.25">
      <c r="A465" s="6">
        <v>1.1000000000000001</v>
      </c>
      <c r="B465" s="18" t="s">
        <v>755</v>
      </c>
      <c r="C465" s="25" t="s">
        <v>97</v>
      </c>
      <c r="D465" s="28">
        <v>89155.28</v>
      </c>
      <c r="E465" s="28">
        <v>428633.17</v>
      </c>
      <c r="F465" s="28">
        <v>0</v>
      </c>
      <c r="G465" s="28">
        <f t="shared" si="13"/>
        <v>517788.45</v>
      </c>
    </row>
    <row r="466" spans="1:7" x14ac:dyDescent="0.25">
      <c r="A466" s="6">
        <v>1.1000000000000001</v>
      </c>
      <c r="B466" s="18" t="s">
        <v>756</v>
      </c>
      <c r="C466" s="25" t="s">
        <v>99</v>
      </c>
      <c r="D466" s="28">
        <v>0</v>
      </c>
      <c r="E466" s="28">
        <v>0</v>
      </c>
      <c r="F466" s="28">
        <v>0</v>
      </c>
      <c r="G466" s="28">
        <f t="shared" si="13"/>
        <v>0</v>
      </c>
    </row>
    <row r="467" spans="1:7" x14ac:dyDescent="0.25">
      <c r="A467" s="6">
        <v>1.1000000000000001</v>
      </c>
      <c r="B467" s="18" t="s">
        <v>757</v>
      </c>
      <c r="C467" s="25" t="s">
        <v>101</v>
      </c>
      <c r="D467" s="28">
        <v>26173.08</v>
      </c>
      <c r="E467" s="28">
        <v>30128.82</v>
      </c>
      <c r="F467" s="28">
        <v>0</v>
      </c>
      <c r="G467" s="28">
        <f t="shared" si="13"/>
        <v>56301.9</v>
      </c>
    </row>
    <row r="468" spans="1:7" x14ac:dyDescent="0.25">
      <c r="A468" s="6">
        <v>1.1000000000000001</v>
      </c>
      <c r="B468" s="18" t="s">
        <v>758</v>
      </c>
      <c r="C468" s="25" t="s">
        <v>103</v>
      </c>
      <c r="D468" s="28">
        <v>0</v>
      </c>
      <c r="E468" s="28">
        <v>156275</v>
      </c>
      <c r="F468" s="28">
        <v>0</v>
      </c>
      <c r="G468" s="28">
        <f t="shared" si="13"/>
        <v>156275</v>
      </c>
    </row>
    <row r="469" spans="1:7" x14ac:dyDescent="0.25">
      <c r="A469" s="6">
        <v>1.1000000000000001</v>
      </c>
      <c r="B469" s="18" t="s">
        <v>759</v>
      </c>
      <c r="C469" s="25" t="s">
        <v>105</v>
      </c>
      <c r="D469" s="28">
        <v>0</v>
      </c>
      <c r="E469" s="28">
        <v>31104</v>
      </c>
      <c r="F469" s="28">
        <v>0</v>
      </c>
      <c r="G469" s="28">
        <f t="shared" si="13"/>
        <v>31104</v>
      </c>
    </row>
    <row r="470" spans="1:7" x14ac:dyDescent="0.25">
      <c r="A470" s="6">
        <v>1.1000000000000001</v>
      </c>
      <c r="B470" s="18" t="s">
        <v>760</v>
      </c>
      <c r="C470" s="25" t="s">
        <v>107</v>
      </c>
      <c r="D470" s="28">
        <v>1532.46</v>
      </c>
      <c r="E470" s="28">
        <v>4760.32</v>
      </c>
      <c r="F470" s="28">
        <v>0</v>
      </c>
      <c r="G470" s="28">
        <f t="shared" si="13"/>
        <v>6292.78</v>
      </c>
    </row>
    <row r="471" spans="1:7" x14ac:dyDescent="0.25">
      <c r="A471" s="6">
        <v>1.1000000000000001</v>
      </c>
      <c r="B471" s="10" t="s">
        <v>761</v>
      </c>
      <c r="C471" s="40" t="s">
        <v>762</v>
      </c>
      <c r="D471" s="39">
        <v>13227905.9</v>
      </c>
      <c r="E471" s="39">
        <f>+ROUND(E472,2)</f>
        <v>13225376.710000001</v>
      </c>
      <c r="F471" s="39">
        <f>+ROUND(F472,2)</f>
        <v>0</v>
      </c>
      <c r="G471" s="39">
        <f t="shared" si="13"/>
        <v>26453282.609999999</v>
      </c>
    </row>
    <row r="472" spans="1:7" x14ac:dyDescent="0.25">
      <c r="A472" s="6">
        <v>1.1000000000000001</v>
      </c>
      <c r="B472" s="18" t="s">
        <v>763</v>
      </c>
      <c r="C472" s="25" t="s">
        <v>764</v>
      </c>
      <c r="D472" s="28">
        <v>13227905.9</v>
      </c>
      <c r="E472" s="28">
        <f>+ROUND(E473+E484,2)</f>
        <v>13225376.710000001</v>
      </c>
      <c r="F472" s="28">
        <f>+ROUND(F473+F484,2)</f>
        <v>0</v>
      </c>
      <c r="G472" s="28">
        <f t="shared" si="13"/>
        <v>26453282.609999999</v>
      </c>
    </row>
    <row r="473" spans="1:7" x14ac:dyDescent="0.25">
      <c r="A473" s="6">
        <v>1.1000000000000001</v>
      </c>
      <c r="B473" s="18" t="s">
        <v>765</v>
      </c>
      <c r="C473" s="25" t="s">
        <v>766</v>
      </c>
      <c r="D473" s="28">
        <v>10167297.92</v>
      </c>
      <c r="E473" s="28">
        <f>+ROUND(E474+E475+E476+E477+E478+E479+E480+E481+E482,2)</f>
        <v>10164768.73</v>
      </c>
      <c r="F473" s="28">
        <f>+ROUND(F474+F475+F476+F477+F478+F479+F480+F481+F482,2)</f>
        <v>0</v>
      </c>
      <c r="G473" s="28">
        <f t="shared" si="13"/>
        <v>20332066.649999999</v>
      </c>
    </row>
    <row r="474" spans="1:7" x14ac:dyDescent="0.25">
      <c r="A474" s="6">
        <v>1.1000000000000001</v>
      </c>
      <c r="B474" s="18" t="s">
        <v>767</v>
      </c>
      <c r="C474" s="25" t="s">
        <v>768</v>
      </c>
      <c r="D474" s="28">
        <v>2053920.92</v>
      </c>
      <c r="E474" s="28">
        <v>2053920.92</v>
      </c>
      <c r="F474" s="28">
        <v>0</v>
      </c>
      <c r="G474" s="28">
        <f t="shared" si="13"/>
        <v>4107841.84</v>
      </c>
    </row>
    <row r="475" spans="1:7" x14ac:dyDescent="0.25">
      <c r="A475" s="6">
        <v>1.1000000000000001</v>
      </c>
      <c r="B475" s="18" t="s">
        <v>769</v>
      </c>
      <c r="C475" s="25" t="s">
        <v>770</v>
      </c>
      <c r="D475" s="28">
        <v>0</v>
      </c>
      <c r="E475" s="28">
        <v>0</v>
      </c>
      <c r="F475" s="28">
        <v>0</v>
      </c>
      <c r="G475" s="28">
        <f t="shared" si="13"/>
        <v>0</v>
      </c>
    </row>
    <row r="476" spans="1:7" x14ac:dyDescent="0.25">
      <c r="A476" s="6">
        <v>1.1000000000000001</v>
      </c>
      <c r="B476" s="18" t="s">
        <v>771</v>
      </c>
      <c r="C476" s="25" t="s">
        <v>772</v>
      </c>
      <c r="D476" s="28">
        <v>0</v>
      </c>
      <c r="E476" s="28">
        <v>0</v>
      </c>
      <c r="F476" s="28">
        <v>0</v>
      </c>
      <c r="G476" s="28">
        <f t="shared" si="13"/>
        <v>0</v>
      </c>
    </row>
    <row r="477" spans="1:7" x14ac:dyDescent="0.25">
      <c r="A477" s="6">
        <v>1.1000000000000001</v>
      </c>
      <c r="B477" s="18" t="s">
        <v>773</v>
      </c>
      <c r="C477" s="25" t="s">
        <v>774</v>
      </c>
      <c r="D477" s="28">
        <v>0</v>
      </c>
      <c r="E477" s="28">
        <v>0</v>
      </c>
      <c r="F477" s="28">
        <v>0</v>
      </c>
      <c r="G477" s="28">
        <f t="shared" si="13"/>
        <v>0</v>
      </c>
    </row>
    <row r="478" spans="1:7" x14ac:dyDescent="0.25">
      <c r="A478" s="6">
        <v>1.1000000000000001</v>
      </c>
      <c r="B478" s="18" t="s">
        <v>775</v>
      </c>
      <c r="C478" s="25" t="s">
        <v>776</v>
      </c>
      <c r="D478" s="28">
        <v>8113377</v>
      </c>
      <c r="E478" s="28">
        <v>8110847.8099999996</v>
      </c>
      <c r="F478" s="28">
        <v>0</v>
      </c>
      <c r="G478" s="28">
        <f t="shared" si="13"/>
        <v>16224224.810000001</v>
      </c>
    </row>
    <row r="479" spans="1:7" x14ac:dyDescent="0.25">
      <c r="A479" s="6">
        <v>1.1000000000000001</v>
      </c>
      <c r="B479" s="18" t="s">
        <v>777</v>
      </c>
      <c r="C479" s="25" t="s">
        <v>778</v>
      </c>
      <c r="D479" s="28">
        <v>0</v>
      </c>
      <c r="E479" s="28">
        <v>0</v>
      </c>
      <c r="F479" s="28">
        <v>0</v>
      </c>
      <c r="G479" s="28">
        <f t="shared" si="13"/>
        <v>0</v>
      </c>
    </row>
    <row r="480" spans="1:7" ht="30" x14ac:dyDescent="0.25">
      <c r="A480" s="6">
        <v>1.1000000000000001</v>
      </c>
      <c r="B480" s="18" t="s">
        <v>779</v>
      </c>
      <c r="C480" s="25" t="s">
        <v>780</v>
      </c>
      <c r="D480" s="28">
        <v>0</v>
      </c>
      <c r="E480" s="28">
        <v>0</v>
      </c>
      <c r="F480" s="28">
        <v>0</v>
      </c>
      <c r="G480" s="28">
        <f t="shared" si="13"/>
        <v>0</v>
      </c>
    </row>
    <row r="481" spans="1:7" ht="30" x14ac:dyDescent="0.25">
      <c r="A481" s="6">
        <v>1.1000000000000001</v>
      </c>
      <c r="B481" s="18" t="s">
        <v>781</v>
      </c>
      <c r="C481" s="25" t="s">
        <v>782</v>
      </c>
      <c r="D481" s="28">
        <v>0</v>
      </c>
      <c r="E481" s="28">
        <v>0</v>
      </c>
      <c r="F481" s="28">
        <v>0</v>
      </c>
      <c r="G481" s="28">
        <f t="shared" si="13"/>
        <v>0</v>
      </c>
    </row>
    <row r="482" spans="1:7" ht="30" x14ac:dyDescent="0.25">
      <c r="A482" s="6">
        <v>1.1000000000000001</v>
      </c>
      <c r="B482" s="18" t="s">
        <v>783</v>
      </c>
      <c r="C482" s="25" t="s">
        <v>784</v>
      </c>
      <c r="D482" s="28">
        <v>0</v>
      </c>
      <c r="E482" s="28">
        <v>0</v>
      </c>
      <c r="F482" s="28">
        <v>0</v>
      </c>
      <c r="G482" s="28">
        <f t="shared" si="13"/>
        <v>0</v>
      </c>
    </row>
    <row r="483" spans="1:7" x14ac:dyDescent="0.25">
      <c r="A483" s="6">
        <v>1.1000000000000001</v>
      </c>
      <c r="B483" s="18" t="s">
        <v>785</v>
      </c>
      <c r="C483" s="25" t="s">
        <v>786</v>
      </c>
      <c r="D483" s="28">
        <v>0</v>
      </c>
      <c r="E483" s="28">
        <v>0</v>
      </c>
      <c r="F483" s="28">
        <v>0</v>
      </c>
      <c r="G483" s="28">
        <f t="shared" si="13"/>
        <v>0</v>
      </c>
    </row>
    <row r="484" spans="1:7" x14ac:dyDescent="0.25">
      <c r="A484" s="6">
        <v>1.1000000000000001</v>
      </c>
      <c r="B484" s="18" t="s">
        <v>787</v>
      </c>
      <c r="C484" s="25" t="s">
        <v>788</v>
      </c>
      <c r="D484" s="28">
        <v>3060607.98</v>
      </c>
      <c r="E484" s="28">
        <f>+ROUND(E487,2)</f>
        <v>3060607.98</v>
      </c>
      <c r="F484" s="28">
        <f>+ROUND(F487,2)</f>
        <v>0</v>
      </c>
      <c r="G484" s="28">
        <f t="shared" si="13"/>
        <v>6121215.96</v>
      </c>
    </row>
    <row r="485" spans="1:7" x14ac:dyDescent="0.25">
      <c r="A485" s="6">
        <v>1.1000000000000001</v>
      </c>
      <c r="B485" s="18" t="s">
        <v>789</v>
      </c>
      <c r="C485" s="25" t="s">
        <v>790</v>
      </c>
      <c r="D485" s="28">
        <v>0</v>
      </c>
      <c r="E485" s="28">
        <v>0</v>
      </c>
      <c r="F485" s="28">
        <v>0</v>
      </c>
      <c r="G485" s="28">
        <f t="shared" si="13"/>
        <v>0</v>
      </c>
    </row>
    <row r="486" spans="1:7" x14ac:dyDescent="0.25">
      <c r="A486" s="6">
        <v>1.1000000000000001</v>
      </c>
      <c r="B486" s="18" t="s">
        <v>791</v>
      </c>
      <c r="C486" s="25" t="s">
        <v>792</v>
      </c>
      <c r="D486" s="28">
        <v>0</v>
      </c>
      <c r="E486" s="28">
        <v>0</v>
      </c>
      <c r="F486" s="28">
        <v>0</v>
      </c>
      <c r="G486" s="28">
        <f t="shared" si="13"/>
        <v>0</v>
      </c>
    </row>
    <row r="487" spans="1:7" x14ac:dyDescent="0.25">
      <c r="A487" s="6">
        <v>1.1000000000000001</v>
      </c>
      <c r="B487" s="18" t="s">
        <v>793</v>
      </c>
      <c r="C487" s="25" t="s">
        <v>794</v>
      </c>
      <c r="D487" s="28">
        <v>3060607.98</v>
      </c>
      <c r="E487" s="28">
        <v>3060607.98</v>
      </c>
      <c r="F487" s="28">
        <v>0</v>
      </c>
      <c r="G487" s="28">
        <f t="shared" si="13"/>
        <v>6121215.96</v>
      </c>
    </row>
    <row r="488" spans="1:7" x14ac:dyDescent="0.25">
      <c r="A488" s="6">
        <v>1.1000000000000001</v>
      </c>
      <c r="B488" s="18" t="s">
        <v>795</v>
      </c>
      <c r="C488" s="25" t="s">
        <v>796</v>
      </c>
      <c r="D488" s="28">
        <v>0</v>
      </c>
      <c r="E488" s="28">
        <v>0</v>
      </c>
      <c r="F488" s="28">
        <v>0</v>
      </c>
      <c r="G488" s="28">
        <f t="shared" si="13"/>
        <v>0</v>
      </c>
    </row>
    <row r="489" spans="1:7" x14ac:dyDescent="0.25">
      <c r="A489" s="6">
        <v>1.1000000000000001</v>
      </c>
      <c r="B489" s="18" t="s">
        <v>797</v>
      </c>
      <c r="C489" s="25" t="s">
        <v>798</v>
      </c>
      <c r="D489" s="28">
        <v>0</v>
      </c>
      <c r="E489" s="28">
        <f>+E490+E491+E492+E493</f>
        <v>0</v>
      </c>
      <c r="F489" s="28">
        <v>0</v>
      </c>
      <c r="G489" s="28">
        <f t="shared" si="13"/>
        <v>0</v>
      </c>
    </row>
    <row r="490" spans="1:7" x14ac:dyDescent="0.25">
      <c r="A490" s="6">
        <v>1.1000000000000001</v>
      </c>
      <c r="B490" s="18" t="s">
        <v>799</v>
      </c>
      <c r="C490" s="25" t="s">
        <v>790</v>
      </c>
      <c r="D490" s="28">
        <v>0</v>
      </c>
      <c r="E490" s="28">
        <v>0</v>
      </c>
      <c r="F490" s="28">
        <v>0</v>
      </c>
      <c r="G490" s="28">
        <f t="shared" si="13"/>
        <v>0</v>
      </c>
    </row>
    <row r="491" spans="1:7" x14ac:dyDescent="0.25">
      <c r="A491" s="6">
        <v>1.1000000000000001</v>
      </c>
      <c r="B491" s="18" t="s">
        <v>800</v>
      </c>
      <c r="C491" s="25" t="s">
        <v>792</v>
      </c>
      <c r="D491" s="28">
        <v>0</v>
      </c>
      <c r="E491" s="28">
        <v>0</v>
      </c>
      <c r="F491" s="28">
        <v>0</v>
      </c>
      <c r="G491" s="28">
        <f t="shared" si="13"/>
        <v>0</v>
      </c>
    </row>
    <row r="492" spans="1:7" x14ac:dyDescent="0.25">
      <c r="A492" s="6">
        <v>1.1000000000000001</v>
      </c>
      <c r="B492" s="18" t="s">
        <v>801</v>
      </c>
      <c r="C492" s="25" t="s">
        <v>794</v>
      </c>
      <c r="D492" s="28">
        <v>0</v>
      </c>
      <c r="E492" s="28">
        <v>0</v>
      </c>
      <c r="F492" s="28">
        <v>0</v>
      </c>
      <c r="G492" s="28">
        <f t="shared" si="13"/>
        <v>0</v>
      </c>
    </row>
    <row r="493" spans="1:7" x14ac:dyDescent="0.25">
      <c r="A493" s="6">
        <v>1.1000000000000001</v>
      </c>
      <c r="B493" s="18" t="s">
        <v>802</v>
      </c>
      <c r="C493" s="25" t="s">
        <v>796</v>
      </c>
      <c r="D493" s="28">
        <v>0</v>
      </c>
      <c r="E493" s="28">
        <v>0</v>
      </c>
      <c r="F493" s="28">
        <v>0</v>
      </c>
      <c r="G493" s="28">
        <f t="shared" si="13"/>
        <v>0</v>
      </c>
    </row>
    <row r="494" spans="1:7" x14ac:dyDescent="0.25">
      <c r="A494" s="6">
        <v>1.1000000000000001</v>
      </c>
      <c r="B494" s="10" t="s">
        <v>803</v>
      </c>
      <c r="C494" s="11" t="s">
        <v>445</v>
      </c>
      <c r="D494" s="22">
        <v>10103409.789999999</v>
      </c>
      <c r="E494" s="22">
        <f>+ROUND(E495+E527,2)</f>
        <v>9509601.7400000002</v>
      </c>
      <c r="F494" s="22">
        <f>+ROUND(F495+F527,2)</f>
        <v>0</v>
      </c>
      <c r="G494" s="22">
        <f>+ROUND(G495+G527,2)</f>
        <v>19613011.530000001</v>
      </c>
    </row>
    <row r="495" spans="1:7" x14ac:dyDescent="0.25">
      <c r="A495" s="6">
        <v>1.1000000000000001</v>
      </c>
      <c r="B495" s="10" t="s">
        <v>804</v>
      </c>
      <c r="C495" s="11" t="s">
        <v>447</v>
      </c>
      <c r="D495" s="22">
        <v>10103409.789999999</v>
      </c>
      <c r="E495" s="22">
        <f>+ROUND(E496+E507+E518,2)</f>
        <v>9509601.7400000002</v>
      </c>
      <c r="F495" s="22">
        <f>+ROUND(F496+F507+F518,2)</f>
        <v>0</v>
      </c>
      <c r="G495" s="22">
        <f>+ROUND(G496+G507+G518,2)</f>
        <v>19613011.530000001</v>
      </c>
    </row>
    <row r="496" spans="1:7" x14ac:dyDescent="0.25">
      <c r="A496" s="6">
        <v>1.1000000000000001</v>
      </c>
      <c r="B496" s="13" t="s">
        <v>805</v>
      </c>
      <c r="C496" s="23" t="s">
        <v>806</v>
      </c>
      <c r="D496" s="33">
        <v>1079679</v>
      </c>
      <c r="E496" s="33">
        <f>+ROUND(E497,2)</f>
        <v>5066610.03</v>
      </c>
      <c r="F496" s="33">
        <f>+ROUND(F497,2)</f>
        <v>0</v>
      </c>
      <c r="G496" s="33">
        <f t="shared" si="13"/>
        <v>6146289.0300000003</v>
      </c>
    </row>
    <row r="497" spans="1:7" x14ac:dyDescent="0.25">
      <c r="A497" s="6">
        <v>1.1000000000000001</v>
      </c>
      <c r="B497" s="13" t="s">
        <v>807</v>
      </c>
      <c r="C497" s="14" t="s">
        <v>808</v>
      </c>
      <c r="D497" s="34">
        <v>1079679</v>
      </c>
      <c r="E497" s="34">
        <f>+ROUND(E498+E504+E505,2)</f>
        <v>5066610.03</v>
      </c>
      <c r="F497" s="34">
        <f>+ROUND(F498+F504+F505,2)</f>
        <v>0</v>
      </c>
      <c r="G497" s="34">
        <f t="shared" si="13"/>
        <v>6146289.0300000003</v>
      </c>
    </row>
    <row r="498" spans="1:7" x14ac:dyDescent="0.25">
      <c r="A498" s="6">
        <v>1.1000000000000001</v>
      </c>
      <c r="B498" s="18" t="s">
        <v>809</v>
      </c>
      <c r="C498" s="23" t="s">
        <v>810</v>
      </c>
      <c r="D498" s="28">
        <v>0</v>
      </c>
      <c r="E498" s="28">
        <f>+ROUND(E499+E500+E501+E502+E503,2)</f>
        <v>4121174.85</v>
      </c>
      <c r="F498" s="28">
        <f>+ROUND(F499+F500+F501+F502+F503,2)</f>
        <v>0</v>
      </c>
      <c r="G498" s="28">
        <f t="shared" si="13"/>
        <v>4121174.85</v>
      </c>
    </row>
    <row r="499" spans="1:7" x14ac:dyDescent="0.25">
      <c r="A499" s="6">
        <v>1.1000000000000001</v>
      </c>
      <c r="B499" s="16" t="s">
        <v>811</v>
      </c>
      <c r="C499" s="17" t="s">
        <v>812</v>
      </c>
      <c r="D499" s="28">
        <v>0</v>
      </c>
      <c r="E499" s="28">
        <v>0</v>
      </c>
      <c r="F499" s="28">
        <v>0</v>
      </c>
      <c r="G499" s="28">
        <f t="shared" si="13"/>
        <v>0</v>
      </c>
    </row>
    <row r="500" spans="1:7" x14ac:dyDescent="0.25">
      <c r="A500" s="6">
        <v>1.1000000000000001</v>
      </c>
      <c r="B500" s="16" t="s">
        <v>813</v>
      </c>
      <c r="C500" s="17" t="s">
        <v>814</v>
      </c>
      <c r="D500" s="28">
        <v>0</v>
      </c>
      <c r="E500" s="28">
        <v>0</v>
      </c>
      <c r="F500" s="28">
        <v>0</v>
      </c>
      <c r="G500" s="28">
        <f t="shared" si="13"/>
        <v>0</v>
      </c>
    </row>
    <row r="501" spans="1:7" x14ac:dyDescent="0.25">
      <c r="A501" s="6">
        <v>1.1000000000000001</v>
      </c>
      <c r="B501" s="16" t="s">
        <v>815</v>
      </c>
      <c r="C501" s="17" t="s">
        <v>816</v>
      </c>
      <c r="D501" s="28">
        <v>0</v>
      </c>
      <c r="E501" s="28">
        <v>0</v>
      </c>
      <c r="F501" s="28">
        <v>0</v>
      </c>
      <c r="G501" s="28">
        <f t="shared" si="13"/>
        <v>0</v>
      </c>
    </row>
    <row r="502" spans="1:7" ht="25.5" x14ac:dyDescent="0.25">
      <c r="A502" s="6">
        <v>1.1000000000000001</v>
      </c>
      <c r="B502" s="16" t="s">
        <v>817</v>
      </c>
      <c r="C502" s="17" t="s">
        <v>818</v>
      </c>
      <c r="D502" s="28">
        <v>0</v>
      </c>
      <c r="E502" s="28">
        <v>0</v>
      </c>
      <c r="F502" s="28">
        <v>0</v>
      </c>
      <c r="G502" s="28">
        <f t="shared" si="13"/>
        <v>0</v>
      </c>
    </row>
    <row r="503" spans="1:7" x14ac:dyDescent="0.25">
      <c r="A503" s="6">
        <v>1.1000000000000001</v>
      </c>
      <c r="B503" s="16" t="s">
        <v>819</v>
      </c>
      <c r="C503" s="17" t="s">
        <v>820</v>
      </c>
      <c r="D503" s="28">
        <v>0</v>
      </c>
      <c r="E503" s="28">
        <v>4121174.85</v>
      </c>
      <c r="F503" s="28">
        <v>0</v>
      </c>
      <c r="G503" s="28">
        <f t="shared" si="13"/>
        <v>4121174.85</v>
      </c>
    </row>
    <row r="504" spans="1:7" x14ac:dyDescent="0.25">
      <c r="A504" s="6">
        <v>1.1000000000000001</v>
      </c>
      <c r="B504" s="18" t="s">
        <v>821</v>
      </c>
      <c r="C504" s="23" t="s">
        <v>822</v>
      </c>
      <c r="D504" s="28">
        <v>0</v>
      </c>
      <c r="E504" s="28">
        <v>0</v>
      </c>
      <c r="F504" s="28">
        <v>0</v>
      </c>
      <c r="G504" s="28">
        <f t="shared" si="13"/>
        <v>0</v>
      </c>
    </row>
    <row r="505" spans="1:7" x14ac:dyDescent="0.25">
      <c r="A505" s="6">
        <v>1.1000000000000001</v>
      </c>
      <c r="B505" s="18" t="s">
        <v>823</v>
      </c>
      <c r="C505" s="23" t="s">
        <v>824</v>
      </c>
      <c r="D505" s="28">
        <v>1079679</v>
      </c>
      <c r="E505" s="28">
        <v>945435.18</v>
      </c>
      <c r="F505" s="28">
        <v>0</v>
      </c>
      <c r="G505" s="28">
        <f t="shared" si="13"/>
        <v>2025114.18</v>
      </c>
    </row>
    <row r="506" spans="1:7" x14ac:dyDescent="0.25">
      <c r="A506" s="6">
        <v>1.1000000000000001</v>
      </c>
      <c r="B506" s="18" t="s">
        <v>825</v>
      </c>
      <c r="C506" s="23" t="s">
        <v>826</v>
      </c>
      <c r="D506" s="28">
        <v>0</v>
      </c>
      <c r="E506" s="28">
        <v>0</v>
      </c>
      <c r="F506" s="28">
        <v>0</v>
      </c>
      <c r="G506" s="28">
        <f t="shared" si="13"/>
        <v>0</v>
      </c>
    </row>
    <row r="507" spans="1:7" x14ac:dyDescent="0.25">
      <c r="A507" s="6">
        <v>1.1000000000000001</v>
      </c>
      <c r="B507" s="18" t="s">
        <v>827</v>
      </c>
      <c r="C507" s="23" t="s">
        <v>828</v>
      </c>
      <c r="D507" s="28">
        <v>9023730.7899999991</v>
      </c>
      <c r="E507" s="28">
        <f>+ROUND(E508+E512,2)</f>
        <v>4442991.71</v>
      </c>
      <c r="F507" s="28">
        <f>+ROUND(F508+F512,2)</f>
        <v>0</v>
      </c>
      <c r="G507" s="28">
        <f t="shared" si="13"/>
        <v>13466722.5</v>
      </c>
    </row>
    <row r="508" spans="1:7" x14ac:dyDescent="0.25">
      <c r="A508" s="6">
        <v>1.1000000000000001</v>
      </c>
      <c r="B508" s="18" t="s">
        <v>829</v>
      </c>
      <c r="C508" s="23" t="s">
        <v>830</v>
      </c>
      <c r="D508" s="28">
        <v>0</v>
      </c>
      <c r="E508" s="28">
        <v>0</v>
      </c>
      <c r="F508" s="28">
        <v>0</v>
      </c>
      <c r="G508" s="28">
        <f t="shared" si="13"/>
        <v>0</v>
      </c>
    </row>
    <row r="509" spans="1:7" x14ac:dyDescent="0.25">
      <c r="A509" s="6">
        <v>1.1000000000000001</v>
      </c>
      <c r="B509" s="18" t="s">
        <v>831</v>
      </c>
      <c r="C509" s="23" t="s">
        <v>832</v>
      </c>
      <c r="D509" s="28">
        <v>0</v>
      </c>
      <c r="E509" s="28">
        <v>0</v>
      </c>
      <c r="F509" s="28">
        <v>0</v>
      </c>
      <c r="G509" s="28">
        <f t="shared" si="13"/>
        <v>0</v>
      </c>
    </row>
    <row r="510" spans="1:7" x14ac:dyDescent="0.25">
      <c r="A510" s="6">
        <v>1.1000000000000001</v>
      </c>
      <c r="B510" s="18" t="s">
        <v>833</v>
      </c>
      <c r="C510" s="23" t="s">
        <v>834</v>
      </c>
      <c r="D510" s="28">
        <v>0</v>
      </c>
      <c r="E510" s="28">
        <v>0</v>
      </c>
      <c r="F510" s="28">
        <v>0</v>
      </c>
      <c r="G510" s="28">
        <f t="shared" si="13"/>
        <v>0</v>
      </c>
    </row>
    <row r="511" spans="1:7" x14ac:dyDescent="0.25">
      <c r="A511" s="6">
        <v>1.1000000000000001</v>
      </c>
      <c r="B511" s="18" t="s">
        <v>835</v>
      </c>
      <c r="C511" s="23" t="s">
        <v>836</v>
      </c>
      <c r="D511" s="28">
        <v>0</v>
      </c>
      <c r="E511" s="28">
        <v>0</v>
      </c>
      <c r="F511" s="28">
        <v>0</v>
      </c>
      <c r="G511" s="28">
        <f t="shared" si="13"/>
        <v>0</v>
      </c>
    </row>
    <row r="512" spans="1:7" ht="25.5" x14ac:dyDescent="0.25">
      <c r="A512" s="6">
        <v>1.1000000000000001</v>
      </c>
      <c r="B512" s="13" t="s">
        <v>837</v>
      </c>
      <c r="C512" s="14" t="s">
        <v>838</v>
      </c>
      <c r="D512" s="34">
        <v>9023730.7899999991</v>
      </c>
      <c r="E512" s="34">
        <f>+ROUND(E513,2)</f>
        <v>4442991.71</v>
      </c>
      <c r="F512" s="34">
        <f>+ROUND(F513,2)</f>
        <v>0</v>
      </c>
      <c r="G512" s="34">
        <f t="shared" si="13"/>
        <v>13466722.5</v>
      </c>
    </row>
    <row r="513" spans="1:7" ht="25.5" x14ac:dyDescent="0.25">
      <c r="A513" s="6">
        <v>1.1000000000000001</v>
      </c>
      <c r="B513" s="18" t="s">
        <v>839</v>
      </c>
      <c r="C513" s="41" t="s">
        <v>840</v>
      </c>
      <c r="D513" s="28">
        <v>9023730.7899999991</v>
      </c>
      <c r="E513" s="28">
        <f>+ROUND(E514,2)</f>
        <v>4442991.71</v>
      </c>
      <c r="F513" s="28">
        <f>+ROUND(F514,2)</f>
        <v>0</v>
      </c>
      <c r="G513" s="28">
        <f t="shared" si="13"/>
        <v>13466722.5</v>
      </c>
    </row>
    <row r="514" spans="1:7" ht="25.5" x14ac:dyDescent="0.25">
      <c r="A514" s="6">
        <v>1.1000000000000001</v>
      </c>
      <c r="B514" s="18" t="s">
        <v>841</v>
      </c>
      <c r="C514" s="41" t="s">
        <v>840</v>
      </c>
      <c r="D514" s="28">
        <v>9023730.7899999991</v>
      </c>
      <c r="E514" s="28">
        <f>+ROUND(E515+E516+E517,2)</f>
        <v>4442991.71</v>
      </c>
      <c r="F514" s="28">
        <f>+ROUND(F515+F516+F517,2)</f>
        <v>0</v>
      </c>
      <c r="G514" s="28">
        <f t="shared" si="13"/>
        <v>13466722.5</v>
      </c>
    </row>
    <row r="515" spans="1:7" x14ac:dyDescent="0.25">
      <c r="A515" s="6">
        <v>1.1000000000000001</v>
      </c>
      <c r="B515" s="18" t="s">
        <v>842</v>
      </c>
      <c r="C515" s="41" t="s">
        <v>843</v>
      </c>
      <c r="D515" s="28">
        <v>9023730.7899999991</v>
      </c>
      <c r="E515" s="28">
        <v>4442991.71</v>
      </c>
      <c r="F515" s="28">
        <v>0</v>
      </c>
      <c r="G515" s="28">
        <f t="shared" si="13"/>
        <v>13466722.5</v>
      </c>
    </row>
    <row r="516" spans="1:7" x14ac:dyDescent="0.25">
      <c r="A516" s="6">
        <v>1.1000000000000001</v>
      </c>
      <c r="B516" s="18" t="s">
        <v>844</v>
      </c>
      <c r="C516" s="14" t="s">
        <v>845</v>
      </c>
      <c r="D516" s="28">
        <v>0</v>
      </c>
      <c r="E516" s="28">
        <v>0</v>
      </c>
      <c r="F516" s="28">
        <v>0</v>
      </c>
      <c r="G516" s="28">
        <f t="shared" si="13"/>
        <v>0</v>
      </c>
    </row>
    <row r="517" spans="1:7" x14ac:dyDescent="0.25">
      <c r="A517" s="6">
        <v>1.1000000000000001</v>
      </c>
      <c r="B517" s="18" t="s">
        <v>846</v>
      </c>
      <c r="C517" s="14" t="s">
        <v>847</v>
      </c>
      <c r="D517" s="28">
        <v>0</v>
      </c>
      <c r="E517" s="28">
        <v>0</v>
      </c>
      <c r="F517" s="28">
        <v>0</v>
      </c>
      <c r="G517" s="28">
        <f t="shared" ref="G517:G526" si="14">+ROUND(D517+E517-F517,2)</f>
        <v>0</v>
      </c>
    </row>
    <row r="518" spans="1:7" x14ac:dyDescent="0.25">
      <c r="A518" s="6">
        <v>1.1000000000000001</v>
      </c>
      <c r="B518" s="18" t="s">
        <v>848</v>
      </c>
      <c r="C518" s="14" t="s">
        <v>849</v>
      </c>
      <c r="D518" s="28">
        <v>0</v>
      </c>
      <c r="E518" s="28">
        <f>+ROUND(E519+E523,2)</f>
        <v>0</v>
      </c>
      <c r="F518" s="28">
        <f>+ROUND(F519+F523,2)</f>
        <v>0</v>
      </c>
      <c r="G518" s="28">
        <f t="shared" si="14"/>
        <v>0</v>
      </c>
    </row>
    <row r="519" spans="1:7" x14ac:dyDescent="0.25">
      <c r="A519" s="6">
        <v>1.1000000000000001</v>
      </c>
      <c r="B519" s="18" t="s">
        <v>850</v>
      </c>
      <c r="C519" s="14" t="s">
        <v>851</v>
      </c>
      <c r="D519" s="28">
        <v>0</v>
      </c>
      <c r="E519" s="28">
        <f>+ROUND(E520+E521+E522,2)</f>
        <v>0</v>
      </c>
      <c r="F519" s="28">
        <v>0</v>
      </c>
      <c r="G519" s="28">
        <f t="shared" si="14"/>
        <v>0</v>
      </c>
    </row>
    <row r="520" spans="1:7" x14ac:dyDescent="0.25">
      <c r="A520" s="6">
        <v>1.1000000000000001</v>
      </c>
      <c r="B520" s="18" t="s">
        <v>852</v>
      </c>
      <c r="C520" s="14" t="s">
        <v>853</v>
      </c>
      <c r="D520" s="28">
        <v>0</v>
      </c>
      <c r="E520" s="28">
        <v>0</v>
      </c>
      <c r="F520" s="28">
        <v>0</v>
      </c>
      <c r="G520" s="28">
        <f t="shared" si="14"/>
        <v>0</v>
      </c>
    </row>
    <row r="521" spans="1:7" x14ac:dyDescent="0.25">
      <c r="A521" s="6">
        <v>1.1000000000000001</v>
      </c>
      <c r="B521" s="18" t="s">
        <v>854</v>
      </c>
      <c r="C521" s="14" t="s">
        <v>855</v>
      </c>
      <c r="D521" s="28">
        <v>0</v>
      </c>
      <c r="E521" s="28">
        <v>0</v>
      </c>
      <c r="F521" s="28">
        <v>0</v>
      </c>
      <c r="G521" s="28">
        <f t="shared" si="14"/>
        <v>0</v>
      </c>
    </row>
    <row r="522" spans="1:7" x14ac:dyDescent="0.25">
      <c r="A522" s="6">
        <v>1.1000000000000001</v>
      </c>
      <c r="B522" s="18" t="s">
        <v>856</v>
      </c>
      <c r="C522" s="14" t="s">
        <v>857</v>
      </c>
      <c r="D522" s="28">
        <v>0</v>
      </c>
      <c r="E522" s="28">
        <v>0</v>
      </c>
      <c r="F522" s="28">
        <v>0</v>
      </c>
      <c r="G522" s="28">
        <f t="shared" si="14"/>
        <v>0</v>
      </c>
    </row>
    <row r="523" spans="1:7" x14ac:dyDescent="0.25">
      <c r="A523" s="6">
        <v>1.1000000000000001</v>
      </c>
      <c r="B523" s="18" t="s">
        <v>858</v>
      </c>
      <c r="C523" s="14" t="s">
        <v>859</v>
      </c>
      <c r="D523" s="28">
        <v>0</v>
      </c>
      <c r="E523" s="28">
        <f t="shared" ref="E523:F525" si="15">+ROUND(E524,2)</f>
        <v>0</v>
      </c>
      <c r="F523" s="28">
        <f t="shared" si="15"/>
        <v>0</v>
      </c>
      <c r="G523" s="28">
        <f t="shared" si="14"/>
        <v>0</v>
      </c>
    </row>
    <row r="524" spans="1:7" x14ac:dyDescent="0.25">
      <c r="A524" s="6">
        <v>1.1000000000000001</v>
      </c>
      <c r="B524" s="18" t="s">
        <v>860</v>
      </c>
      <c r="C524" s="14" t="s">
        <v>861</v>
      </c>
      <c r="D524" s="28">
        <v>0</v>
      </c>
      <c r="E524" s="28">
        <f t="shared" si="15"/>
        <v>0</v>
      </c>
      <c r="F524" s="28">
        <f t="shared" si="15"/>
        <v>0</v>
      </c>
      <c r="G524" s="28">
        <f t="shared" si="14"/>
        <v>0</v>
      </c>
    </row>
    <row r="525" spans="1:7" x14ac:dyDescent="0.25">
      <c r="A525" s="6">
        <v>1.1000000000000001</v>
      </c>
      <c r="B525" s="18" t="s">
        <v>862</v>
      </c>
      <c r="C525" s="14" t="s">
        <v>861</v>
      </c>
      <c r="D525" s="28">
        <v>0</v>
      </c>
      <c r="E525" s="28">
        <f t="shared" si="15"/>
        <v>0</v>
      </c>
      <c r="F525" s="28">
        <f t="shared" si="15"/>
        <v>0</v>
      </c>
      <c r="G525" s="28">
        <f t="shared" si="14"/>
        <v>0</v>
      </c>
    </row>
    <row r="526" spans="1:7" ht="25.5" x14ac:dyDescent="0.25">
      <c r="A526" s="6">
        <v>1.1000000000000001</v>
      </c>
      <c r="B526" s="18" t="s">
        <v>863</v>
      </c>
      <c r="C526" s="23" t="s">
        <v>864</v>
      </c>
      <c r="D526" s="28">
        <v>0</v>
      </c>
      <c r="E526" s="28">
        <v>0</v>
      </c>
      <c r="F526" s="28">
        <v>0</v>
      </c>
      <c r="G526" s="28">
        <f t="shared" si="14"/>
        <v>0</v>
      </c>
    </row>
    <row r="527" spans="1:7" x14ac:dyDescent="0.25">
      <c r="A527" s="6">
        <v>1.1000000000000001</v>
      </c>
      <c r="B527" s="10" t="s">
        <v>865</v>
      </c>
      <c r="C527" s="11" t="s">
        <v>463</v>
      </c>
      <c r="D527" s="22">
        <v>0</v>
      </c>
      <c r="E527" s="22">
        <f>+E528</f>
        <v>0</v>
      </c>
      <c r="F527" s="22">
        <f>+F528</f>
        <v>0</v>
      </c>
      <c r="G527" s="22">
        <f>+G528</f>
        <v>0</v>
      </c>
    </row>
    <row r="528" spans="1:7" x14ac:dyDescent="0.25">
      <c r="A528" s="6">
        <v>1.1000000000000001</v>
      </c>
      <c r="B528" s="18" t="s">
        <v>866</v>
      </c>
      <c r="C528" s="14" t="s">
        <v>867</v>
      </c>
      <c r="D528" s="28">
        <v>0</v>
      </c>
      <c r="E528" s="28">
        <f>+E529</f>
        <v>0</v>
      </c>
      <c r="F528" s="28">
        <f>+F529</f>
        <v>0</v>
      </c>
      <c r="G528" s="28">
        <f t="shared" ref="G528:G534" si="16">+D528+E528-F528</f>
        <v>0</v>
      </c>
    </row>
    <row r="529" spans="1:7" x14ac:dyDescent="0.25">
      <c r="A529" s="6">
        <v>1.1000000000000001</v>
      </c>
      <c r="B529" s="18" t="s">
        <v>868</v>
      </c>
      <c r="C529" s="14" t="s">
        <v>869</v>
      </c>
      <c r="D529" s="28">
        <v>0</v>
      </c>
      <c r="E529" s="28">
        <f>+E530</f>
        <v>0</v>
      </c>
      <c r="F529" s="28">
        <f>+F530+F531+F535</f>
        <v>0</v>
      </c>
      <c r="G529" s="28">
        <f t="shared" si="16"/>
        <v>0</v>
      </c>
    </row>
    <row r="530" spans="1:7" x14ac:dyDescent="0.25">
      <c r="A530" s="6">
        <v>1.1000000000000001</v>
      </c>
      <c r="B530" s="18" t="s">
        <v>870</v>
      </c>
      <c r="C530" s="14" t="s">
        <v>871</v>
      </c>
      <c r="D530" s="28">
        <v>0</v>
      </c>
      <c r="E530" s="28">
        <f>+E531</f>
        <v>0</v>
      </c>
      <c r="F530" s="28">
        <v>0</v>
      </c>
      <c r="G530" s="28">
        <f t="shared" si="16"/>
        <v>0</v>
      </c>
    </row>
    <row r="531" spans="1:7" x14ac:dyDescent="0.25">
      <c r="A531" s="6">
        <v>1.1000000000000001</v>
      </c>
      <c r="B531" s="18" t="s">
        <v>872</v>
      </c>
      <c r="C531" s="14" t="s">
        <v>873</v>
      </c>
      <c r="D531" s="28">
        <v>0</v>
      </c>
      <c r="E531" s="28">
        <f>+E532</f>
        <v>0</v>
      </c>
      <c r="F531" s="28">
        <v>0</v>
      </c>
      <c r="G531" s="28">
        <f t="shared" si="16"/>
        <v>0</v>
      </c>
    </row>
    <row r="532" spans="1:7" x14ac:dyDescent="0.25">
      <c r="A532" s="6">
        <v>1.1000000000000001</v>
      </c>
      <c r="B532" s="18" t="s">
        <v>870</v>
      </c>
      <c r="C532" s="14" t="s">
        <v>871</v>
      </c>
      <c r="D532" s="28">
        <v>0</v>
      </c>
      <c r="E532" s="28">
        <f>+E533</f>
        <v>0</v>
      </c>
      <c r="F532" s="28">
        <v>0</v>
      </c>
      <c r="G532" s="28">
        <f t="shared" si="16"/>
        <v>0</v>
      </c>
    </row>
    <row r="533" spans="1:7" x14ac:dyDescent="0.25">
      <c r="A533" s="6">
        <v>1.1000000000000001</v>
      </c>
      <c r="B533" s="18" t="s">
        <v>874</v>
      </c>
      <c r="C533" s="14" t="s">
        <v>871</v>
      </c>
      <c r="D533" s="28">
        <v>0</v>
      </c>
      <c r="E533" s="28">
        <f>+E534</f>
        <v>0</v>
      </c>
      <c r="F533" s="28">
        <v>0</v>
      </c>
      <c r="G533" s="28">
        <f t="shared" si="16"/>
        <v>0</v>
      </c>
    </row>
    <row r="534" spans="1:7" x14ac:dyDescent="0.25">
      <c r="A534" s="6">
        <v>1.1000000000000001</v>
      </c>
      <c r="B534" s="18" t="s">
        <v>875</v>
      </c>
      <c r="C534" s="14" t="s">
        <v>876</v>
      </c>
      <c r="D534" s="28">
        <v>0</v>
      </c>
      <c r="E534" s="28">
        <v>0</v>
      </c>
      <c r="F534" s="28">
        <v>0</v>
      </c>
      <c r="G534" s="28">
        <f t="shared" si="16"/>
        <v>0</v>
      </c>
    </row>
    <row r="535" spans="1:7" x14ac:dyDescent="0.25">
      <c r="A535" s="6">
        <v>1.1000000000000001</v>
      </c>
      <c r="B535" s="18" t="s">
        <v>877</v>
      </c>
      <c r="C535" s="14" t="s">
        <v>878</v>
      </c>
      <c r="D535" s="28">
        <v>0</v>
      </c>
      <c r="E535" s="28">
        <v>0</v>
      </c>
      <c r="F535" s="28">
        <v>0</v>
      </c>
      <c r="G535" s="28">
        <f>+D535+E535-F535</f>
        <v>0</v>
      </c>
    </row>
    <row r="536" spans="1:7" x14ac:dyDescent="0.25">
      <c r="A536" s="6">
        <v>1.1000000000000001</v>
      </c>
      <c r="B536" s="10" t="s">
        <v>879</v>
      </c>
      <c r="C536" s="11" t="s">
        <v>880</v>
      </c>
      <c r="D536" s="22">
        <v>158032.43</v>
      </c>
      <c r="E536" s="22">
        <f t="shared" ref="E536:F540" si="17">+E537</f>
        <v>62065.55</v>
      </c>
      <c r="F536" s="22">
        <f t="shared" si="17"/>
        <v>0</v>
      </c>
      <c r="G536" s="22">
        <f t="shared" ref="G536:G541" si="18">+D536+E536-F536</f>
        <v>220097.97999999998</v>
      </c>
    </row>
    <row r="537" spans="1:7" x14ac:dyDescent="0.25">
      <c r="A537" s="6">
        <v>1.1000000000000001</v>
      </c>
      <c r="B537" s="18" t="s">
        <v>881</v>
      </c>
      <c r="C537" s="14" t="s">
        <v>882</v>
      </c>
      <c r="D537" s="28">
        <v>158032.43</v>
      </c>
      <c r="E537" s="28">
        <f t="shared" si="17"/>
        <v>62065.55</v>
      </c>
      <c r="F537" s="28">
        <f t="shared" si="17"/>
        <v>0</v>
      </c>
      <c r="G537" s="28">
        <f t="shared" si="18"/>
        <v>220097.97999999998</v>
      </c>
    </row>
    <row r="538" spans="1:7" x14ac:dyDescent="0.25">
      <c r="A538" s="6">
        <v>1.1000000000000001</v>
      </c>
      <c r="B538" s="18" t="s">
        <v>883</v>
      </c>
      <c r="C538" s="14" t="s">
        <v>884</v>
      </c>
      <c r="D538" s="28">
        <v>158032.43</v>
      </c>
      <c r="E538" s="28">
        <f t="shared" si="17"/>
        <v>62065.55</v>
      </c>
      <c r="F538" s="28">
        <f t="shared" si="17"/>
        <v>0</v>
      </c>
      <c r="G538" s="28">
        <f t="shared" si="18"/>
        <v>220097.97999999998</v>
      </c>
    </row>
    <row r="539" spans="1:7" x14ac:dyDescent="0.25">
      <c r="A539" s="6">
        <v>1.1000000000000001</v>
      </c>
      <c r="B539" s="18" t="s">
        <v>885</v>
      </c>
      <c r="C539" s="14" t="s">
        <v>886</v>
      </c>
      <c r="D539" s="28">
        <v>158032.43</v>
      </c>
      <c r="E539" s="28">
        <f t="shared" si="17"/>
        <v>62065.55</v>
      </c>
      <c r="F539" s="28">
        <f t="shared" si="17"/>
        <v>0</v>
      </c>
      <c r="G539" s="28">
        <f t="shared" si="18"/>
        <v>220097.97999999998</v>
      </c>
    </row>
    <row r="540" spans="1:7" x14ac:dyDescent="0.25">
      <c r="A540" s="6">
        <v>1.1000000000000001</v>
      </c>
      <c r="B540" s="18" t="s">
        <v>887</v>
      </c>
      <c r="C540" s="14" t="s">
        <v>888</v>
      </c>
      <c r="D540" s="28">
        <v>158032.43</v>
      </c>
      <c r="E540" s="28">
        <f t="shared" si="17"/>
        <v>62065.55</v>
      </c>
      <c r="F540" s="28">
        <f t="shared" si="17"/>
        <v>0</v>
      </c>
      <c r="G540" s="28">
        <f t="shared" si="18"/>
        <v>220097.97999999998</v>
      </c>
    </row>
    <row r="541" spans="1:7" ht="25.5" x14ac:dyDescent="0.25">
      <c r="A541" s="6">
        <v>1.1000000000000001</v>
      </c>
      <c r="B541" s="18" t="s">
        <v>889</v>
      </c>
      <c r="C541" s="14" t="s">
        <v>890</v>
      </c>
      <c r="D541" s="28">
        <v>158032.43</v>
      </c>
      <c r="E541" s="28">
        <v>62065.55</v>
      </c>
      <c r="F541" s="28">
        <v>0</v>
      </c>
      <c r="G541" s="28">
        <f t="shared" si="18"/>
        <v>220097.97999999998</v>
      </c>
    </row>
    <row r="542" spans="1:7" ht="15.75" thickBot="1" x14ac:dyDescent="0.3">
      <c r="A542" s="42"/>
      <c r="B542" s="43" t="s">
        <v>891</v>
      </c>
      <c r="C542" s="44" t="s">
        <v>892</v>
      </c>
      <c r="D542" s="45">
        <v>6.5565109252929688E-7</v>
      </c>
      <c r="E542" s="45">
        <f>+E7+E252+E276+E296+E324</f>
        <v>557057277.68000007</v>
      </c>
      <c r="F542" s="45">
        <f>+F7+F252+F276+F296+F324</f>
        <v>557057277.68000007</v>
      </c>
      <c r="G542" s="45">
        <f>+G7-G252-G276-G296+G324</f>
        <v>0</v>
      </c>
    </row>
    <row r="543" spans="1:7" ht="15.75" thickTop="1" x14ac:dyDescent="0.25"/>
  </sheetData>
  <protectedRanges>
    <protectedRange sqref="A316:B316 D316:G316 A7:G315 A317:G542" name="Rango1"/>
  </protectedRanges>
  <mergeCells count="5">
    <mergeCell ref="B1:G1"/>
    <mergeCell ref="B2:G2"/>
    <mergeCell ref="B3:G3"/>
    <mergeCell ref="B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2020-03-12T15:12:36Z</dcterms:created>
  <dcterms:modified xsi:type="dcterms:W3CDTF">2020-05-12T14:47:59Z</dcterms:modified>
</cp:coreProperties>
</file>