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395" windowHeight="6480" activeTab="0"/>
  </bookViews>
  <sheets>
    <sheet name="BalanceComprobacion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<sst xmlns="http://schemas.openxmlformats.org/spreadsheetml/2006/main" count="1723" uniqueCount="1528">
  <si>
    <t>CUENTA (REPORTAR MÁXIMO A NIVEL 8)</t>
  </si>
  <si>
    <t>CODIGO SEGMENTO</t>
  </si>
  <si>
    <t>11000</t>
  </si>
  <si>
    <t>PODER EJECUTIVO ( MINISTERIOS DE LA REPUBLICA )</t>
  </si>
  <si>
    <t>11201</t>
  </si>
  <si>
    <t>Presidencia de la República</t>
  </si>
  <si>
    <t>11202</t>
  </si>
  <si>
    <t>Ministerio de la Presidencia (MP)</t>
  </si>
  <si>
    <t>11203</t>
  </si>
  <si>
    <t>Ministerio de Gobernación y Policía</t>
  </si>
  <si>
    <t>11204</t>
  </si>
  <si>
    <t>Ministerio de Relaciones Exteriores y Culto (RE)</t>
  </si>
  <si>
    <t>11205</t>
  </si>
  <si>
    <t>Ministerio de Seguridad Pública (MSP)</t>
  </si>
  <si>
    <t>11206</t>
  </si>
  <si>
    <t xml:space="preserve">Ministerio de Hacienda (MHD)  </t>
  </si>
  <si>
    <t>11207</t>
  </si>
  <si>
    <t xml:space="preserve">Ministerio de Agricultura y Ganadería (MAG)  </t>
  </si>
  <si>
    <t>11208</t>
  </si>
  <si>
    <t>Ministerio de Economía, Industria y Comercio (MEIC)</t>
  </si>
  <si>
    <t>11209</t>
  </si>
  <si>
    <t xml:space="preserve">Ministerio de Obras Públicas y Transportes (MOPT) </t>
  </si>
  <si>
    <t>11210</t>
  </si>
  <si>
    <t xml:space="preserve">Ministerio de Educación Pública (MEP) </t>
  </si>
  <si>
    <t>11211</t>
  </si>
  <si>
    <t>Ministerio de Salud</t>
  </si>
  <si>
    <t>11212</t>
  </si>
  <si>
    <t>Ministerio de Trabajo y Seguridad Social (MTSS)</t>
  </si>
  <si>
    <t>11213</t>
  </si>
  <si>
    <t>Ministerio de Cultura, Juventud y Deportes (MCJD)</t>
  </si>
  <si>
    <t>11214</t>
  </si>
  <si>
    <t xml:space="preserve">Ministerio de Justicia y Gracia </t>
  </si>
  <si>
    <t>11215</t>
  </si>
  <si>
    <t>Ministerio de la Vivienda y Asentamientos Humanos (MIVAH)</t>
  </si>
  <si>
    <t>11216</t>
  </si>
  <si>
    <t>Ministerio de Comercio Exterior (COMEX)</t>
  </si>
  <si>
    <t>11217</t>
  </si>
  <si>
    <t>Ministerio de Planificación Nacional y Política Económica   (MIDEPLAN)</t>
  </si>
  <si>
    <t>11218</t>
  </si>
  <si>
    <t>Ministerio de Ciencia y Tecnología (MICIT)</t>
  </si>
  <si>
    <t>11219</t>
  </si>
  <si>
    <t xml:space="preserve">Ministerio de Ambiente, Energía  y Telecomunicaciones (MINAET) </t>
  </si>
  <si>
    <t>11230</t>
  </si>
  <si>
    <t>Servicio de la Deuda Pública</t>
  </si>
  <si>
    <t>11231</t>
  </si>
  <si>
    <t>Regímenes de Pensiones con Cargo al Presupuesto de la  República</t>
  </si>
  <si>
    <t>11232</t>
  </si>
  <si>
    <t>Obras Específicas</t>
  </si>
  <si>
    <t>13000</t>
  </si>
  <si>
    <t xml:space="preserve">OTROS PODERES DE LA REPUBLICA </t>
  </si>
  <si>
    <t>13101</t>
  </si>
  <si>
    <t>Asamblea Legislativa</t>
  </si>
  <si>
    <t>13102</t>
  </si>
  <si>
    <t>Contraloría General de la República (CGR)</t>
  </si>
  <si>
    <t>13103</t>
  </si>
  <si>
    <t>Defensoría de los Habitantes de la República</t>
  </si>
  <si>
    <t>13301</t>
  </si>
  <si>
    <t xml:space="preserve">Poder Judicial </t>
  </si>
  <si>
    <t>13401</t>
  </si>
  <si>
    <t>Tribunal Supremo de Elecciones (TSE)</t>
  </si>
  <si>
    <t>12000</t>
  </si>
  <si>
    <t>ÓRGANOS DESCONCENTRADOS</t>
  </si>
  <si>
    <t>Casa de Cultura de Puntarenas</t>
  </si>
  <si>
    <t>12530</t>
  </si>
  <si>
    <t xml:space="preserve">Centro Costarricense de Producción Cinematográfica </t>
  </si>
  <si>
    <t>12531</t>
  </si>
  <si>
    <t>Centro Cultural e Histórico José Figueres Ferrer</t>
  </si>
  <si>
    <t>12534</t>
  </si>
  <si>
    <t>Centro Nacional de la Música</t>
  </si>
  <si>
    <t>12550</t>
  </si>
  <si>
    <t>Comisión de Energía Atómica de Costa Rica (CEA)</t>
  </si>
  <si>
    <t>12551</t>
  </si>
  <si>
    <t>Comisión Nacional de Conmemoraciones Históricas (CNCH)</t>
  </si>
  <si>
    <t>12552</t>
  </si>
  <si>
    <t xml:space="preserve">Comisión Nacional para la Defensa del Idioma </t>
  </si>
  <si>
    <t>12553</t>
  </si>
  <si>
    <t>Comisión Nacional para la Gestión de la Biodiversidad  (CONAGEBIO)</t>
  </si>
  <si>
    <t>12554</t>
  </si>
  <si>
    <t>Comisión Nacional de Prevención de Riesgos y Atención de Emergencias  (CNE)</t>
  </si>
  <si>
    <t>12555</t>
  </si>
  <si>
    <t>Comisión Nacional de Vacunación y Epidemiología</t>
  </si>
  <si>
    <t>12556</t>
  </si>
  <si>
    <t>Comisión de Ordenamiento y Manejo de la Cuenca Alta del  Río Reventazón  (CONCURE)</t>
  </si>
  <si>
    <t>12580</t>
  </si>
  <si>
    <t>Consejo Nacional de Concesiones (CNC)</t>
  </si>
  <si>
    <t>12582</t>
  </si>
  <si>
    <t>Consejo Nacional de la Persona Adulta Mayor (CONAPAM)</t>
  </si>
  <si>
    <t>12583</t>
  </si>
  <si>
    <t>Consejo Nacional de la Política Pública de la Persona Joven (CPJ)</t>
  </si>
  <si>
    <t>12584</t>
  </si>
  <si>
    <t>Consejo Nacional de Vialidad (CONAVI)</t>
  </si>
  <si>
    <t>12586</t>
  </si>
  <si>
    <t>Consejo de Salud Ocupacional (CSO)</t>
  </si>
  <si>
    <t>12587</t>
  </si>
  <si>
    <t>Consejo de Seguridad Vial (COSEVI)</t>
  </si>
  <si>
    <t>12588</t>
  </si>
  <si>
    <t>Consejo Superior de Educación (CSE)</t>
  </si>
  <si>
    <t>12589</t>
  </si>
  <si>
    <t>Consejo Técnico de Asistencia Médico Social (CTAMS)</t>
  </si>
  <si>
    <t>12590</t>
  </si>
  <si>
    <t xml:space="preserve">Consejo Técnico de Aviación Civil (CTAC) </t>
  </si>
  <si>
    <t>12591</t>
  </si>
  <si>
    <t>Consejo de Transporte Público (CTP)</t>
  </si>
  <si>
    <t>12630</t>
  </si>
  <si>
    <t>Dirección Ejecutora de Proyectos de  Mideplan (DEP)</t>
  </si>
  <si>
    <t>12631</t>
  </si>
  <si>
    <t>Dirección de Geología y Minas</t>
  </si>
  <si>
    <t>12634</t>
  </si>
  <si>
    <t>Dirección Nacional Centros Educacion y Nutrición  Centros Infantiles Atención Integral ( CEN CINAI )</t>
  </si>
  <si>
    <t>12637</t>
  </si>
  <si>
    <t>Dirección Nacional de Notariado</t>
  </si>
  <si>
    <t>12651</t>
  </si>
  <si>
    <t>Fideicomiso Proyecto de Crédito y Desarrollo Agrícola Pequeños Productores de la Zona Norte (PPZN)</t>
  </si>
  <si>
    <t>12700</t>
  </si>
  <si>
    <t>Fondo de Desarrollo Social y Asignaciones Familiares (FODESAF)</t>
  </si>
  <si>
    <t>12701</t>
  </si>
  <si>
    <t>Fondo Especial del Servicio Nacional de Guardacostas</t>
  </si>
  <si>
    <t>12703</t>
  </si>
  <si>
    <t xml:space="preserve">Fondo Nacional de Becas  (FONABE) </t>
  </si>
  <si>
    <t>12704</t>
  </si>
  <si>
    <t>Fondo Nacional de Financiamiento Forestal (FONAFIFO)</t>
  </si>
  <si>
    <t>12706</t>
  </si>
  <si>
    <t xml:space="preserve">Fondo de Preinversión de Mideplan  </t>
  </si>
  <si>
    <t>12712</t>
  </si>
  <si>
    <t>Fondo Nacional de Becas  de Solidaridad Social</t>
  </si>
  <si>
    <t>12720</t>
  </si>
  <si>
    <t>Fundación Nacional de Clubes 4 - S (FUNAC)</t>
  </si>
  <si>
    <t>12750</t>
  </si>
  <si>
    <t>Instituto sobre Alcoholismo y Farmacodependencia  (IAFA)</t>
  </si>
  <si>
    <t>12751</t>
  </si>
  <si>
    <t>Instituto Costarricense sobre Drogas  (ICD)</t>
  </si>
  <si>
    <t>12752</t>
  </si>
  <si>
    <t>Instituto Costarricense de Investigación y Enseñanza en Nutrición y Salud  (INCIENSA)</t>
  </si>
  <si>
    <t>12753</t>
  </si>
  <si>
    <t>Instituto Meteorológico Nacional (IMN)</t>
  </si>
  <si>
    <t>12755</t>
  </si>
  <si>
    <t>Instituto Nacional de Innovación y Transferencia en Tecnología agropecuaria (INTA)</t>
  </si>
  <si>
    <t>12780</t>
  </si>
  <si>
    <t>Junta Administrativa del Archivo Nacional (JAAN)</t>
  </si>
  <si>
    <t>12781</t>
  </si>
  <si>
    <t>Junta Administrativa  de la Dirección General de Migración y Extranjería</t>
  </si>
  <si>
    <t>12782</t>
  </si>
  <si>
    <t>Junta Administrativa de la Imprenta Nacional (JAIN)</t>
  </si>
  <si>
    <t>12783</t>
  </si>
  <si>
    <t>Junta Directiva  del Parque Recreativo  Nacional Playas de Manuel Antonio</t>
  </si>
  <si>
    <t>12784</t>
  </si>
  <si>
    <t xml:space="preserve">Junta Administrativa del Registro Nacional  </t>
  </si>
  <si>
    <t>12795</t>
  </si>
  <si>
    <t>Laboratorio Costarricense de Metrología (LACOMET)</t>
  </si>
  <si>
    <t>12800</t>
  </si>
  <si>
    <t>Museo de Arte Costarricense</t>
  </si>
  <si>
    <t>12801</t>
  </si>
  <si>
    <t>Museo de Arte y Diseño Contemporáneo (MADC)</t>
  </si>
  <si>
    <t>12802</t>
  </si>
  <si>
    <t>Museo Histórico Cultural Juan Santamaría</t>
  </si>
  <si>
    <t>12804</t>
  </si>
  <si>
    <t>Museo Nacional de Costa Rica (MNCR)</t>
  </si>
  <si>
    <t>12805</t>
  </si>
  <si>
    <t>Museo Dr. Rafael Ángel Calderón Guardia</t>
  </si>
  <si>
    <t>12820</t>
  </si>
  <si>
    <t>Oficina de Cooperación Internacional de la Salud (OCIS)</t>
  </si>
  <si>
    <t>12850</t>
  </si>
  <si>
    <t xml:space="preserve">Patronato de Construcciones, Instalaciones y Adquisiciones de Bienes  </t>
  </si>
  <si>
    <t>12851</t>
  </si>
  <si>
    <t>Patronato Nacional de Ciegos  (PANACI)</t>
  </si>
  <si>
    <t>12852</t>
  </si>
  <si>
    <t>Patronato Nacional de Rehabilitación  (PANARE)</t>
  </si>
  <si>
    <t>12853</t>
  </si>
  <si>
    <t>Parque Marino del Pacífico</t>
  </si>
  <si>
    <t>12901</t>
  </si>
  <si>
    <t>Servicio Fitosanitario del Estado</t>
  </si>
  <si>
    <t>12902</t>
  </si>
  <si>
    <t>Servicio Nacional de Salud Animal (SENASA)</t>
  </si>
  <si>
    <t>12908</t>
  </si>
  <si>
    <t xml:space="preserve"> Sistema Nacional de Áreas de Conservación (SINAC) </t>
  </si>
  <si>
    <t>12920</t>
  </si>
  <si>
    <t>Teatro Nacional (TNCR)</t>
  </si>
  <si>
    <t>12921</t>
  </si>
  <si>
    <t>Teatro Popular Mélico Salazar  (TPMS)</t>
  </si>
  <si>
    <t>12940</t>
  </si>
  <si>
    <t>Tribunal Registral Administrativo  (TRA)</t>
  </si>
  <si>
    <t>12942</t>
  </si>
  <si>
    <t>Unidad Coordinadora del Programa de Mejoramiento de la  Calidad de la Educación General Básica (PROMECE)</t>
  </si>
  <si>
    <t>12946</t>
  </si>
  <si>
    <t>Unidad de Coordinación del Proyecto Limón Ciudad Puerto</t>
  </si>
  <si>
    <t>12961</t>
  </si>
  <si>
    <t xml:space="preserve">Unidad Ejecutora Programa Regularización del Catastro y Registro  </t>
  </si>
  <si>
    <t>14000</t>
  </si>
  <si>
    <t>INSTITUCIONES DESCENTRALIZADAS NO EMPRESARIALES</t>
  </si>
  <si>
    <t>14110</t>
  </si>
  <si>
    <t>Autoridad Reguladora de Servicios Públicos (ARESEP)</t>
  </si>
  <si>
    <t>14115</t>
  </si>
  <si>
    <t xml:space="preserve">Benemérito Cuerpo de Bomberos de Costa Rica </t>
  </si>
  <si>
    <t>14120</t>
  </si>
  <si>
    <t>Caja Costarricense de Seguro Social (CCSS)</t>
  </si>
  <si>
    <t>14132</t>
  </si>
  <si>
    <t xml:space="preserve">Colegio Universitario de Cartago (CUC) </t>
  </si>
  <si>
    <t>14133</t>
  </si>
  <si>
    <t xml:space="preserve">Colegio Universitario de Limón (CUNLIMON) </t>
  </si>
  <si>
    <t>14150</t>
  </si>
  <si>
    <t>Comisión Nacional de Asuntos Indígenas (CONAI)</t>
  </si>
  <si>
    <t>14161</t>
  </si>
  <si>
    <t xml:space="preserve">Consejo Nacional de Investigaciones Científicas y Tecnológicas (CONICIT) </t>
  </si>
  <si>
    <t>14162</t>
  </si>
  <si>
    <t xml:space="preserve">Consejo Nacional de Rectores (CONARE) </t>
  </si>
  <si>
    <t>14163</t>
  </si>
  <si>
    <t xml:space="preserve">Consejo Nacional de Rehabilitación y Educación Especial  (CNREE) </t>
  </si>
  <si>
    <t>14210</t>
  </si>
  <si>
    <t>Fondo de Desarrollo de la Provincia de Limón  (FODELI)</t>
  </si>
  <si>
    <t>14222</t>
  </si>
  <si>
    <t>Instituto Costarricense del Deporte y la Recreación (ICODER)</t>
  </si>
  <si>
    <t>14223</t>
  </si>
  <si>
    <t xml:space="preserve">Instituto Costarricense de Pesca y Acuicultura  (INCOPESCA)  </t>
  </si>
  <si>
    <t>14224</t>
  </si>
  <si>
    <t xml:space="preserve">Instituto Costarricense de Turismo (ICT) </t>
  </si>
  <si>
    <t>14225</t>
  </si>
  <si>
    <t>Instituto de Desarrollo Agrario (IDA)</t>
  </si>
  <si>
    <t>14226</t>
  </si>
  <si>
    <t>Instituto de Fomento y Asesoría Municipal (IFAM)</t>
  </si>
  <si>
    <t>14227</t>
  </si>
  <si>
    <t xml:space="preserve">Instituto Mixto de Ayuda Social (IMAS) </t>
  </si>
  <si>
    <t>14228</t>
  </si>
  <si>
    <t>Instituto Nacional de Aprendizaje (INA)</t>
  </si>
  <si>
    <t>14229</t>
  </si>
  <si>
    <t>Instituto Nacional de Estadística y Censos (INEC)</t>
  </si>
  <si>
    <t>14230</t>
  </si>
  <si>
    <t>Instituto Nacional de las Mujeres (INAMU)</t>
  </si>
  <si>
    <t>14231</t>
  </si>
  <si>
    <t>Instituto Tecnológico de Costa Rica (ITCR)</t>
  </si>
  <si>
    <t>14250</t>
  </si>
  <si>
    <t xml:space="preserve">Juntas Administrativas de colegios  y otras instituciones educativas </t>
  </si>
  <si>
    <t>14251</t>
  </si>
  <si>
    <t>Junta Administrativa Colegio San Luis Gonzaga  (JACSLG)</t>
  </si>
  <si>
    <t>14252</t>
  </si>
  <si>
    <t xml:space="preserve">Junta  de Desarrollo Regional de la Zona Sur de la Provincia de Puntarenas (JUDESUR) </t>
  </si>
  <si>
    <t>14253</t>
  </si>
  <si>
    <t>Juntas de Educacion</t>
  </si>
  <si>
    <t>14267</t>
  </si>
  <si>
    <t xml:space="preserve">Oficina Nacional  de Semillas (ONS) </t>
  </si>
  <si>
    <t>14290</t>
  </si>
  <si>
    <t xml:space="preserve">Patronato Nacional de la Infancia (PANI) </t>
  </si>
  <si>
    <t>14300</t>
  </si>
  <si>
    <t>Programa Integral de Mercadeo Agropecuario (PIMA)</t>
  </si>
  <si>
    <t>14320</t>
  </si>
  <si>
    <t>Servicio Nacional de Aguas Subterráneas, Riego y Avenamiento  (SENARA)</t>
  </si>
  <si>
    <t>14326</t>
  </si>
  <si>
    <t xml:space="preserve">Superintendencia de Telecomunicaciones (SUTEL) </t>
  </si>
  <si>
    <t>14340</t>
  </si>
  <si>
    <t xml:space="preserve">Universidad de Costa Rica  (UCR) </t>
  </si>
  <si>
    <t>14341</t>
  </si>
  <si>
    <t>Universidad Estatal a Distancia  (UNED)</t>
  </si>
  <si>
    <t>14342</t>
  </si>
  <si>
    <t>Universidad Nacional  (UNA)</t>
  </si>
  <si>
    <t>14353</t>
  </si>
  <si>
    <t xml:space="preserve">Universidad Técnica Nacional </t>
  </si>
  <si>
    <t>15000</t>
  </si>
  <si>
    <t>GOBIERNOS LOCALES</t>
  </si>
  <si>
    <t>15101</t>
  </si>
  <si>
    <t xml:space="preserve">Municipalidad de San José </t>
  </si>
  <si>
    <t>15102</t>
  </si>
  <si>
    <t>Municipalidad de Escazú</t>
  </si>
  <si>
    <t>15103</t>
  </si>
  <si>
    <t>Municipalidad de Desamparados</t>
  </si>
  <si>
    <t>15104</t>
  </si>
  <si>
    <t>Municipalidad de Puriscal</t>
  </si>
  <si>
    <t>15105</t>
  </si>
  <si>
    <t>Municipalidad de Tarrazú</t>
  </si>
  <si>
    <t>15106</t>
  </si>
  <si>
    <t>Municipalidad de Aserrí</t>
  </si>
  <si>
    <t>15107</t>
  </si>
  <si>
    <t>Municipalidad de Mora</t>
  </si>
  <si>
    <t>15108</t>
  </si>
  <si>
    <t>Municipalidad de Goicoechea</t>
  </si>
  <si>
    <t>15109</t>
  </si>
  <si>
    <t>Municipalidad de Santa Ana</t>
  </si>
  <si>
    <t>15110</t>
  </si>
  <si>
    <t>Municipalidad de Alajuelita</t>
  </si>
  <si>
    <t>15111</t>
  </si>
  <si>
    <t>Municipalidad de Vásquez de Coronado</t>
  </si>
  <si>
    <t>15112</t>
  </si>
  <si>
    <t>Municipalidad de Acosta</t>
  </si>
  <si>
    <t>15113</t>
  </si>
  <si>
    <t>Municipalidad de Tibás</t>
  </si>
  <si>
    <t>15114</t>
  </si>
  <si>
    <t>Municipalidad de Moravia</t>
  </si>
  <si>
    <t>15115</t>
  </si>
  <si>
    <t>Municipalidad de Montes de Oca</t>
  </si>
  <si>
    <t>15116</t>
  </si>
  <si>
    <t>Municipalidad de Turrubares</t>
  </si>
  <si>
    <t>15117</t>
  </si>
  <si>
    <t>Municipalidad de Dota</t>
  </si>
  <si>
    <t>15118</t>
  </si>
  <si>
    <t>Municipalidad de Curridabat</t>
  </si>
  <si>
    <t>15119</t>
  </si>
  <si>
    <t>Municipalidad de Pérez Zeledón</t>
  </si>
  <si>
    <t>15120</t>
  </si>
  <si>
    <t>Municipalidad de León Cortés</t>
  </si>
  <si>
    <t>15201</t>
  </si>
  <si>
    <t>Municipalidad de Alajuela</t>
  </si>
  <si>
    <t>15202</t>
  </si>
  <si>
    <t>Municipalidad de San Ramón</t>
  </si>
  <si>
    <t>15203</t>
  </si>
  <si>
    <t>Municipalidad de Grecia</t>
  </si>
  <si>
    <t>15204</t>
  </si>
  <si>
    <t>Municipalidad de San Mateo</t>
  </si>
  <si>
    <t>15205</t>
  </si>
  <si>
    <t>Municipalidad de Atenas</t>
  </si>
  <si>
    <t>15206</t>
  </si>
  <si>
    <t>Municipalidad de Naranjo</t>
  </si>
  <si>
    <t>15207</t>
  </si>
  <si>
    <t>Municipalidad de Palmares</t>
  </si>
  <si>
    <t>15208</t>
  </si>
  <si>
    <t>Municipalidad de Poás</t>
  </si>
  <si>
    <t>15209</t>
  </si>
  <si>
    <t>Municipalidad de Orotina</t>
  </si>
  <si>
    <t>15210</t>
  </si>
  <si>
    <t>Municipalidad de San Carlos</t>
  </si>
  <si>
    <t>15211</t>
  </si>
  <si>
    <t>Municipalidad de Alfaro Ruíz</t>
  </si>
  <si>
    <t>15212</t>
  </si>
  <si>
    <t>Municipalidad de Valverde Vega</t>
  </si>
  <si>
    <t>15213</t>
  </si>
  <si>
    <t>Municipalidad de Upala</t>
  </si>
  <si>
    <t>15214</t>
  </si>
  <si>
    <t>Municipalidad de Los Chiles</t>
  </si>
  <si>
    <t>15215</t>
  </si>
  <si>
    <t>Municipalidad de Guatuso</t>
  </si>
  <si>
    <t>15220</t>
  </si>
  <si>
    <t>Concejo Municipal de Distrito de Peñas Blancas de San Ramón</t>
  </si>
  <si>
    <t>15301</t>
  </si>
  <si>
    <t>Municipalidad de Cartago</t>
  </si>
  <si>
    <t>15302</t>
  </si>
  <si>
    <t>Municipalidad de Paraíso</t>
  </si>
  <si>
    <t>15303</t>
  </si>
  <si>
    <t>Municipalidad de La Unión</t>
  </si>
  <si>
    <t>15304</t>
  </si>
  <si>
    <t>Municipalidad de Jiménez</t>
  </si>
  <si>
    <t>15305</t>
  </si>
  <si>
    <t>Municipalidad de Turrialba</t>
  </si>
  <si>
    <t>15306</t>
  </si>
  <si>
    <t>Municipalidad de Alvarado</t>
  </si>
  <si>
    <t>15307</t>
  </si>
  <si>
    <t>Municipalidad de Oreamuno</t>
  </si>
  <si>
    <t>15308</t>
  </si>
  <si>
    <t>Municipalidad de El Guarco</t>
  </si>
  <si>
    <t>15320</t>
  </si>
  <si>
    <t>Concejo Municipal de Distrito de Cervantes de Alvarado</t>
  </si>
  <si>
    <t>15321</t>
  </si>
  <si>
    <t xml:space="preserve">Concejo Municipal de Distrito de Tucurrique de Jiménez </t>
  </si>
  <si>
    <t>15401</t>
  </si>
  <si>
    <t>Municipalidades de Heredia</t>
  </si>
  <si>
    <t>15402</t>
  </si>
  <si>
    <t>Municipalidades de Barva</t>
  </si>
  <si>
    <t>15403</t>
  </si>
  <si>
    <t>Municipalidad de Santo Domingo</t>
  </si>
  <si>
    <t>15404</t>
  </si>
  <si>
    <t>Municipalidad de Santa Barbara</t>
  </si>
  <si>
    <t>15405</t>
  </si>
  <si>
    <t>Municipalidad de San Rafael</t>
  </si>
  <si>
    <t>15406</t>
  </si>
  <si>
    <t>Municipalidad de San Isidro</t>
  </si>
  <si>
    <t>15407</t>
  </si>
  <si>
    <t>Municipalidad de Belén</t>
  </si>
  <si>
    <t>15408</t>
  </si>
  <si>
    <t>Municipalidad de Flores</t>
  </si>
  <si>
    <t>15409</t>
  </si>
  <si>
    <t>Municipalidad de San Pablo</t>
  </si>
  <si>
    <t>15410</t>
  </si>
  <si>
    <t>Municipalidad de Sarapiquí</t>
  </si>
  <si>
    <t>15501</t>
  </si>
  <si>
    <t>Municipalidad de Liberia</t>
  </si>
  <si>
    <t>15502</t>
  </si>
  <si>
    <t>Municipalidad de Nicoya</t>
  </si>
  <si>
    <t>15503</t>
  </si>
  <si>
    <t>Municipalidad de Santa Cruz</t>
  </si>
  <si>
    <t>15504</t>
  </si>
  <si>
    <t>Municipalidad de Bagases</t>
  </si>
  <si>
    <t>15505</t>
  </si>
  <si>
    <t>Municipalidad de Carrillo</t>
  </si>
  <si>
    <t>15506</t>
  </si>
  <si>
    <t>Municipalidad de Cañas</t>
  </si>
  <si>
    <t>15507</t>
  </si>
  <si>
    <t>Municipalidad de Abangares</t>
  </si>
  <si>
    <t>15508</t>
  </si>
  <si>
    <t>Municipalidad de Tilarán</t>
  </si>
  <si>
    <t>15509</t>
  </si>
  <si>
    <t>Municipalidad de Nandayure</t>
  </si>
  <si>
    <t>15510</t>
  </si>
  <si>
    <t>Municipalidad de La Cruz</t>
  </si>
  <si>
    <t>15511</t>
  </si>
  <si>
    <t>Municipalidad de Hojancha</t>
  </si>
  <si>
    <t>15520</t>
  </si>
  <si>
    <t>Concejo Municipal de Distrito de Colorado de Abangares</t>
  </si>
  <si>
    <t>15601</t>
  </si>
  <si>
    <t>Municipalidad de Puntarenas</t>
  </si>
  <si>
    <t>15602</t>
  </si>
  <si>
    <t>Municipalidad de Esparza</t>
  </si>
  <si>
    <t>15603</t>
  </si>
  <si>
    <t>Municipalidad de Buenos Aires</t>
  </si>
  <si>
    <t>15604</t>
  </si>
  <si>
    <t>Municipalidad de Montes de Oro</t>
  </si>
  <si>
    <t>15605</t>
  </si>
  <si>
    <t>Municipalidad de Osa</t>
  </si>
  <si>
    <t>15606</t>
  </si>
  <si>
    <t>Municipalidad de Aguirre</t>
  </si>
  <si>
    <t>15607</t>
  </si>
  <si>
    <t>Municipalidad de Golfito</t>
  </si>
  <si>
    <t>15608</t>
  </si>
  <si>
    <t>Municipalidad de Coto Brus</t>
  </si>
  <si>
    <t>15609</t>
  </si>
  <si>
    <t>Municipalidad de Parrita</t>
  </si>
  <si>
    <t>15610</t>
  </si>
  <si>
    <t>Municipalidad de Corredores</t>
  </si>
  <si>
    <t>15611</t>
  </si>
  <si>
    <t>Municipalidad de Garabito</t>
  </si>
  <si>
    <t>15620</t>
  </si>
  <si>
    <t>Concejo Municipal de Distrito de Cóbano Puntarenas</t>
  </si>
  <si>
    <t>15621</t>
  </si>
  <si>
    <t>Concejo Municipal de Distrito de Monteverde de Puntarenas</t>
  </si>
  <si>
    <t>15622</t>
  </si>
  <si>
    <t>Concejo Municipal de Distrito de Lepanto de Puntarenas</t>
  </si>
  <si>
    <t>15623</t>
  </si>
  <si>
    <t>Concejo Municipal de Distrito de Paquera de Puntarenas</t>
  </si>
  <si>
    <t>15701</t>
  </si>
  <si>
    <t>Municipalidades de Limón</t>
  </si>
  <si>
    <t>15702</t>
  </si>
  <si>
    <t>Municipalidad de Pococí</t>
  </si>
  <si>
    <t>15703</t>
  </si>
  <si>
    <t>Municipalidad de Siquirres</t>
  </si>
  <si>
    <t>15704</t>
  </si>
  <si>
    <t>Municipalidad de Talamanca</t>
  </si>
  <si>
    <t>15705</t>
  </si>
  <si>
    <t>Municipalidad de Matina</t>
  </si>
  <si>
    <t>15706</t>
  </si>
  <si>
    <t>Municipalidad de Guácimo</t>
  </si>
  <si>
    <t>15910</t>
  </si>
  <si>
    <t>Comités Cantonales de Deportes y Recreación</t>
  </si>
  <si>
    <t>15911</t>
  </si>
  <si>
    <t>Convenio Cooperativo Intermunicipal</t>
  </si>
  <si>
    <t>15920</t>
  </si>
  <si>
    <t>Federación de Gobiernos Locales Costarricenses Fronterizos con Nicaragua</t>
  </si>
  <si>
    <t>15921</t>
  </si>
  <si>
    <t>Federación de Municipalidades de Cantones Productores de Banano (CAPROBA)</t>
  </si>
  <si>
    <t>15922</t>
  </si>
  <si>
    <t>Federación de Municipalidades de  la Provincia de Cartago   (FEMUCARTAGO)</t>
  </si>
  <si>
    <t>15924</t>
  </si>
  <si>
    <t>Federación de Municipalidades y Consejos Municipales de Distrito del Pacífico (FEMUPAC)</t>
  </si>
  <si>
    <t>15925</t>
  </si>
  <si>
    <t>Federación Metropolitana  de Municipalidades de San José   (FEMETRON)</t>
  </si>
  <si>
    <t>15926</t>
  </si>
  <si>
    <t xml:space="preserve">Federación de Consejos Municipales de Distrito </t>
  </si>
  <si>
    <t>15927</t>
  </si>
  <si>
    <t>Federación de Municipalidades de Heredia.</t>
  </si>
  <si>
    <t>15928</t>
  </si>
  <si>
    <t>Federación de Municipalidades de Guanacaste</t>
  </si>
  <si>
    <t>15929</t>
  </si>
  <si>
    <t xml:space="preserve">Federación Occidental de Municipalidades de Alajuela (FEDOMA) </t>
  </si>
  <si>
    <t>15930</t>
  </si>
  <si>
    <t>Federación de Municipalidades de los Santos (FEMUSAN)</t>
  </si>
  <si>
    <t>15933</t>
  </si>
  <si>
    <t>Federación de Municipalidades de la Región Sur de la Provincia de  Puntarenas  (FEDEMSUR)</t>
  </si>
  <si>
    <t>15940</t>
  </si>
  <si>
    <t>Junta Administrativa Cementerios de Goicoechea</t>
  </si>
  <si>
    <t>15941</t>
  </si>
  <si>
    <t xml:space="preserve">Junta Administradora del Cementerio General y Las Rosas de Alajuela </t>
  </si>
  <si>
    <t>15944</t>
  </si>
  <si>
    <t xml:space="preserve">Junta Administrativa de Cementerios de Limón </t>
  </si>
  <si>
    <t>15946</t>
  </si>
  <si>
    <t>Junta de Protección Social de Cartago</t>
  </si>
  <si>
    <t>15950</t>
  </si>
  <si>
    <t>Liga de Municipalidades de Alajuela Occidental</t>
  </si>
  <si>
    <t>15980</t>
  </si>
  <si>
    <t>Unión Nacional de Gobiernos Locales</t>
  </si>
  <si>
    <t>16000</t>
  </si>
  <si>
    <t>EMPRESAS PÚBLICAS NO FINANCIERAS NACIONALES</t>
  </si>
  <si>
    <t>16100</t>
  </si>
  <si>
    <t xml:space="preserve">Compañía Nacional de Fuerza y Luz S.A. (CNFL) </t>
  </si>
  <si>
    <t>16101</t>
  </si>
  <si>
    <t xml:space="preserve">Consejo Nacional de Producción (CNP)  </t>
  </si>
  <si>
    <t>16120</t>
  </si>
  <si>
    <t xml:space="preserve">Correos de Costa Rica S.A. (CORREOS) </t>
  </si>
  <si>
    <t>16145</t>
  </si>
  <si>
    <t>Hospital del Trauma S.A.</t>
  </si>
  <si>
    <t>16150</t>
  </si>
  <si>
    <t>Instituto Costarricense de Acueductos y Alcantarillados (ICAA)</t>
  </si>
  <si>
    <t>16151</t>
  </si>
  <si>
    <t>Instituto Costarricense de Electricidad (ICE)</t>
  </si>
  <si>
    <t>16152</t>
  </si>
  <si>
    <t>Instituto Costarricense de Ferrocarriles (INCOFER)</t>
  </si>
  <si>
    <t>16153</t>
  </si>
  <si>
    <t xml:space="preserve">Instituto Costarricense de Puertos del Pacífico (INCOP) </t>
  </si>
  <si>
    <t>16170</t>
  </si>
  <si>
    <t xml:space="preserve">Junta de Administración Portuaria y de Desarrollo de la Vertiente Atlántica  (JAPDEVA) </t>
  </si>
  <si>
    <t>16171</t>
  </si>
  <si>
    <t xml:space="preserve">Junta de Protección Social (JPS) </t>
  </si>
  <si>
    <t>16180</t>
  </si>
  <si>
    <t>Radiográfica Costarricense S.A. (RACSA)</t>
  </si>
  <si>
    <t>16181</t>
  </si>
  <si>
    <t>Refinadora Costarricense de Petróleo S.A. (RECOPE S.A)</t>
  </si>
  <si>
    <t>16190</t>
  </si>
  <si>
    <t>Sistema Nacional de Radio y Televisión Cultural  S.A (SINART  S.A)</t>
  </si>
  <si>
    <t>17000</t>
  </si>
  <si>
    <t>EMPRESAS PÚBLICAS NO FINANCIERAS MUNICIPALES</t>
  </si>
  <si>
    <t>17100</t>
  </si>
  <si>
    <t xml:space="preserve">Empresa de Servicios Públicos de Heredia S.A. (ESPH) </t>
  </si>
  <si>
    <t>17150</t>
  </si>
  <si>
    <t>Empresa Hidroeléctrica los Negros S.A. (EHLN S.A.)</t>
  </si>
  <si>
    <t>17200</t>
  </si>
  <si>
    <t xml:space="preserve">Junta Administrativa del Servicio Eléctrico de Cartago (JASEC) </t>
  </si>
  <si>
    <t>20000</t>
  </si>
  <si>
    <t>INSTITUCIONES PÚBLICAS FINANCIERAS</t>
  </si>
  <si>
    <t>21100</t>
  </si>
  <si>
    <t>Banco Crédito Agrícola de Cartago (BCAC)</t>
  </si>
  <si>
    <t>21101</t>
  </si>
  <si>
    <t>Banco de Costa Rica (BCR)</t>
  </si>
  <si>
    <t>21102</t>
  </si>
  <si>
    <t>Banco Internacional de Costa Rica  S.A (BICSA)</t>
  </si>
  <si>
    <t>21103</t>
  </si>
  <si>
    <t>Banco Nacional de Costa Rica (BNCR)</t>
  </si>
  <si>
    <t>22120</t>
  </si>
  <si>
    <t xml:space="preserve">Almacén Fiscal  Agrícola de Cartago S.A. </t>
  </si>
  <si>
    <t>22121</t>
  </si>
  <si>
    <t xml:space="preserve">Bancrédito Agencia de Seguros S.A. </t>
  </si>
  <si>
    <t>22122</t>
  </si>
  <si>
    <t>Banco Crédito Agrícola de Cartago-Puesto de Bolsa S.A.</t>
  </si>
  <si>
    <t>22123</t>
  </si>
  <si>
    <t>Banco Crédito Agrícola de Cartago-Sociedad Administradora Fondos Inversión S.A.</t>
  </si>
  <si>
    <t>22124</t>
  </si>
  <si>
    <t>BCR – Pensión Operadora de Planes de  Pensiones Complementarias S.A.</t>
  </si>
  <si>
    <t>22125</t>
  </si>
  <si>
    <t>5.4.2.</t>
  </si>
  <si>
    <t>5.4.2.02.</t>
  </si>
  <si>
    <t>5.4.2.02.01.</t>
  </si>
  <si>
    <t>5.4.2.02.01.01.</t>
  </si>
  <si>
    <t>5.4.2.02.01.02.</t>
  </si>
  <si>
    <t>5.4.2.02.01.03.</t>
  </si>
  <si>
    <t>Transferencias de capital al sector público interno</t>
  </si>
  <si>
    <t>Transferencias de capital al Gobierno Central</t>
  </si>
  <si>
    <t>Donaciones de capital al Gobierno Central</t>
  </si>
  <si>
    <t>Servicios de capital en especie al Gobierno Central</t>
  </si>
  <si>
    <t>Condonaciones al Gobierno Central</t>
  </si>
  <si>
    <t>BCR-Sociedad Administradora de Fondos de Inversión S.A.</t>
  </si>
  <si>
    <t>22126</t>
  </si>
  <si>
    <t>BCR Valores S.A.</t>
  </si>
  <si>
    <t>22128</t>
  </si>
  <si>
    <t>BN -Sociedad Administradora de Fondos de Inversión S.A.</t>
  </si>
  <si>
    <t>22129</t>
  </si>
  <si>
    <t>BN -Valores Puesto de Bolsa S.A.</t>
  </si>
  <si>
    <t>22130</t>
  </si>
  <si>
    <t>BN -Vital Operadora de Planes de Pensiones Complementarias S.A.</t>
  </si>
  <si>
    <t>22131</t>
  </si>
  <si>
    <t>BN - Procesadora de Medios de Pago S.A.</t>
  </si>
  <si>
    <t>22136</t>
  </si>
  <si>
    <t>BCR Corredora de Seguros, S.A</t>
  </si>
  <si>
    <t>22150</t>
  </si>
  <si>
    <t>Comisión Nacional de Préstamos para la Educación (CONAPE)</t>
  </si>
  <si>
    <t>22160</t>
  </si>
  <si>
    <t xml:space="preserve">Depósito Agrícola de Cartago S.A. </t>
  </si>
  <si>
    <t>22190</t>
  </si>
  <si>
    <t>Instituto Nacional de Fomento Cooperativo (INFOCOOP)</t>
  </si>
  <si>
    <t>22191</t>
  </si>
  <si>
    <t>Instituto Nacional de Seguros (INS)</t>
  </si>
  <si>
    <t>22192</t>
  </si>
  <si>
    <t>INS-Pensiones Operadora de Pensiones Complementarias S.A</t>
  </si>
  <si>
    <t>22193</t>
  </si>
  <si>
    <t>INS Valores Puesto de Bolsa S.A.</t>
  </si>
  <si>
    <t>22194</t>
  </si>
  <si>
    <t>Instituto Nacional de Vivienda y Urbanismo (INVU)</t>
  </si>
  <si>
    <t>22195</t>
  </si>
  <si>
    <t xml:space="preserve">INS Inversiones Sociedad Administradora de Fondos de Inversión S.A. (SAFI) </t>
  </si>
  <si>
    <t>22198</t>
  </si>
  <si>
    <t>INS Internacional S.A.</t>
  </si>
  <si>
    <t>22205</t>
  </si>
  <si>
    <t>INS Intermediario de Seguros S.A.</t>
  </si>
  <si>
    <t>22208</t>
  </si>
  <si>
    <t>INSurance Servicios S.A.</t>
  </si>
  <si>
    <t>22211</t>
  </si>
  <si>
    <t>INS – VIDA S.A.</t>
  </si>
  <si>
    <t>22230</t>
  </si>
  <si>
    <t xml:space="preserve">Operadora de Pensiones Complementarias y de Capitalización Laboral de la  C.C.S.S. S.A </t>
  </si>
  <si>
    <t>22231</t>
  </si>
  <si>
    <t xml:space="preserve">Operadora de Planes Pensiones Complementarias Banco  Popular Desarrollo Comunal S.A </t>
  </si>
  <si>
    <t>22239</t>
  </si>
  <si>
    <t>Popular Sociedad Agencia de Seguros S.A</t>
  </si>
  <si>
    <t>22240</t>
  </si>
  <si>
    <t>Popular Sociedad de Fondos de Inversión S.A</t>
  </si>
  <si>
    <t>22241</t>
  </si>
  <si>
    <t>Popular Valores Puesto de Bolsa S.A</t>
  </si>
  <si>
    <t>23100</t>
  </si>
  <si>
    <t>Banco Central de Costa Rica (BCCR)</t>
  </si>
  <si>
    <t>23150</t>
  </si>
  <si>
    <t>Consejo Nacional de Supervisión del Sistema Financiero (CONASSIF)</t>
  </si>
  <si>
    <t>23155</t>
  </si>
  <si>
    <t xml:space="preserve">Consejo Rector del Sistema de Banca para el Desarrollo </t>
  </si>
  <si>
    <t>23200</t>
  </si>
  <si>
    <t>Superintendencia General de Entidades Financieras (SUGEF)</t>
  </si>
  <si>
    <t>23201</t>
  </si>
  <si>
    <t>Superintendencia General de Valores (SUGEVAL)</t>
  </si>
  <si>
    <t>23202</t>
  </si>
  <si>
    <t>Superintendencia General de Pensiones (SUPEN)</t>
  </si>
  <si>
    <t>23208</t>
  </si>
  <si>
    <t>Superintendencia General de Seguros (SUGESE)</t>
  </si>
  <si>
    <t>31000</t>
  </si>
  <si>
    <t>ENTES PUBLICOS ESTATALES</t>
  </si>
  <si>
    <t>31100</t>
  </si>
  <si>
    <t xml:space="preserve">Academia Nacional de Ciencias   </t>
  </si>
  <si>
    <t>31121</t>
  </si>
  <si>
    <t xml:space="preserve">Casa Hogar de la Tía Tere </t>
  </si>
  <si>
    <t>32130</t>
  </si>
  <si>
    <t xml:space="preserve">Colegios Profesionales </t>
  </si>
  <si>
    <t>31160</t>
  </si>
  <si>
    <t>Consejo Nacional de cooperativas ( CONACOOP)</t>
  </si>
  <si>
    <t>31180</t>
  </si>
  <si>
    <t xml:space="preserve">Corporación  Arrocera Nacional  (CONARROZ)  </t>
  </si>
  <si>
    <t>31182</t>
  </si>
  <si>
    <t xml:space="preserve">Corporación Ganadera  </t>
  </si>
  <si>
    <t>31185</t>
  </si>
  <si>
    <t xml:space="preserve">Corporacion Hortícola Nacional ( CHN )  </t>
  </si>
  <si>
    <t>31200</t>
  </si>
  <si>
    <t xml:space="preserve">Ente Costarricense de Acreditación </t>
  </si>
  <si>
    <t>31211</t>
  </si>
  <si>
    <t xml:space="preserve">Fondo Nacional de Estabilización Cafetalera (FONECAFE)  </t>
  </si>
  <si>
    <t>31215</t>
  </si>
  <si>
    <t xml:space="preserve">Fondo de Apoyo para Educación Superior y Técnica del  Puntarenense  </t>
  </si>
  <si>
    <t>31220</t>
  </si>
  <si>
    <t xml:space="preserve">Instituto del Café de Costa Rica (ICAFE)   </t>
  </si>
  <si>
    <t>31254</t>
  </si>
  <si>
    <t xml:space="preserve">Junta de Pensiones y Jubilaciones del Magisterio Nacional  (JUPEMA)   </t>
  </si>
  <si>
    <t>31260</t>
  </si>
  <si>
    <t xml:space="preserve">Liga Agrícola Industrial de la Caña (LAICA)  </t>
  </si>
  <si>
    <t>31270</t>
  </si>
  <si>
    <t xml:space="preserve">Oficina Nacional Forestal  (ONAFO)  </t>
  </si>
  <si>
    <t>31301</t>
  </si>
  <si>
    <t xml:space="preserve">Promotora de Comercio Exterior (PROCOMER)  </t>
  </si>
  <si>
    <t>31114</t>
  </si>
  <si>
    <t xml:space="preserve">Corporación Bananera Nacional S.A  (CORBANA) </t>
  </si>
  <si>
    <t>31130</t>
  </si>
  <si>
    <t xml:space="preserve">Editorial Costa Rica (ECR)  </t>
  </si>
  <si>
    <t>31104</t>
  </si>
  <si>
    <t xml:space="preserve">Banco Popular y de Desarrollo Comunal (BPDC)  </t>
  </si>
  <si>
    <t>31127</t>
  </si>
  <si>
    <t xml:space="preserve">Banco Hipotecario de la Vivienda (BANHVI)  </t>
  </si>
  <si>
    <t>Consejo Nacional de Clubes 4-S</t>
  </si>
  <si>
    <t>Consejo Nacional de Investigacion en Salud (CONIS )</t>
  </si>
  <si>
    <t>12510</t>
  </si>
  <si>
    <t>12570</t>
  </si>
  <si>
    <t>12575</t>
  </si>
  <si>
    <t>12505</t>
  </si>
  <si>
    <t>Agencia de proteccion de datos de los habitantes</t>
  </si>
  <si>
    <t>12581</t>
  </si>
  <si>
    <t>Consejo Nacional de Personas con Discapacidad ( CONAPDIS)</t>
  </si>
  <si>
    <t>ACTIVO</t>
  </si>
  <si>
    <t>Activo Corriente</t>
  </si>
  <si>
    <t>1.1.1.</t>
  </si>
  <si>
    <t>Efectivo</t>
  </si>
  <si>
    <t>1.1.1.01.02.</t>
  </si>
  <si>
    <t>Depósitos bancarios</t>
  </si>
  <si>
    <t>1.1.1.01.02.02.</t>
  </si>
  <si>
    <t>Depósitos bancarios en el sector público interno</t>
  </si>
  <si>
    <t>1.1.1.01.02.02.2.</t>
  </si>
  <si>
    <t>Cuentas corrientes en el sector público interno</t>
  </si>
  <si>
    <t>1.1.3.</t>
  </si>
  <si>
    <t>Cuentas a cobrar a corto plazo</t>
  </si>
  <si>
    <t>Transferencias a cobrar a corto plazo</t>
  </si>
  <si>
    <t>Activo No Corriente</t>
  </si>
  <si>
    <t>Bienes no concesionados</t>
  </si>
  <si>
    <t>1.2.5.01.</t>
  </si>
  <si>
    <t>Propiedades, planta y equipos explotados</t>
  </si>
  <si>
    <t>1.2.5.01.06.</t>
  </si>
  <si>
    <t>Equipos y mobiliario de oficina</t>
  </si>
  <si>
    <t>1.2.5.01.06.02.</t>
  </si>
  <si>
    <t>Mesas y escritorios</t>
  </si>
  <si>
    <t>5.4.1.03.02.01.0.</t>
  </si>
  <si>
    <t>5.4.1.02.03.01.0.</t>
  </si>
  <si>
    <t>2.1.3.03.01.02.0.</t>
  </si>
  <si>
    <t>1.2.5.01.06.02.1.</t>
  </si>
  <si>
    <t>Valores de origen</t>
  </si>
  <si>
    <t>1.2.5.01.06.02.2.</t>
  </si>
  <si>
    <t>Revaluaciones</t>
  </si>
  <si>
    <t>1.2.5.01.06.02.3.</t>
  </si>
  <si>
    <t>Depreciaciones acumuladas *</t>
  </si>
  <si>
    <t>1.2.5.01.06.02.4.</t>
  </si>
  <si>
    <t>Pérdidas por deterioro *</t>
  </si>
  <si>
    <t>1.2.5.01.06.02.5.</t>
  </si>
  <si>
    <t>Mejoras</t>
  </si>
  <si>
    <t>PASIVO</t>
  </si>
  <si>
    <t>Deudas a corto plazo</t>
  </si>
  <si>
    <t>Deudas comerciales a corto plazo</t>
  </si>
  <si>
    <t>2.1.1.01.04.</t>
  </si>
  <si>
    <t>Deudas por adquisición de servicios c/p</t>
  </si>
  <si>
    <t>Patrimonio público</t>
  </si>
  <si>
    <t>Capital</t>
  </si>
  <si>
    <t>Capital inicial</t>
  </si>
  <si>
    <t>3.1.1.01.01.</t>
  </si>
  <si>
    <t>Capital inicial a valores históricos</t>
  </si>
  <si>
    <t>3.1.5.</t>
  </si>
  <si>
    <t>Resultados acumulados</t>
  </si>
  <si>
    <t>3.1.5.01.</t>
  </si>
  <si>
    <t>Resultados acumulados de ejercicios anteriores</t>
  </si>
  <si>
    <t>3.1.5.01.01.</t>
  </si>
  <si>
    <t>Resultados de ejercicios anteriores</t>
  </si>
  <si>
    <t>Resultado del ejercicio</t>
  </si>
  <si>
    <t>3.1.5.02.01.</t>
  </si>
  <si>
    <t>Cierre cuentas de ingresos</t>
  </si>
  <si>
    <t>3.1.5.02.02.</t>
  </si>
  <si>
    <t>INGRESOS</t>
  </si>
  <si>
    <t>4.6.</t>
  </si>
  <si>
    <t>Transferencias corrientes</t>
  </si>
  <si>
    <t>4.9.</t>
  </si>
  <si>
    <t>Otros ingresos</t>
  </si>
  <si>
    <t>GASTOS</t>
  </si>
  <si>
    <t>Gastos de funcionamiento</t>
  </si>
  <si>
    <t>Servicios</t>
  </si>
  <si>
    <t>Servicios básicos</t>
  </si>
  <si>
    <t>5.1.2.02.03.</t>
  </si>
  <si>
    <t>Correos</t>
  </si>
  <si>
    <t>5.1.2.02.04.</t>
  </si>
  <si>
    <t>Servicios de telecomunicaciones</t>
  </si>
  <si>
    <t>5.1.2.02.05.</t>
  </si>
  <si>
    <t>Servicios de Internet e Intranet</t>
  </si>
  <si>
    <t>5.1.2.03.01.</t>
  </si>
  <si>
    <t>Servicios de información</t>
  </si>
  <si>
    <t>5.1.2.03.03.</t>
  </si>
  <si>
    <t>Impresión, encuadernación y otros</t>
  </si>
  <si>
    <t>Servicios de gestión y apoyo</t>
  </si>
  <si>
    <t>5.1.2.04.02.</t>
  </si>
  <si>
    <t>Servicios jurídicos</t>
  </si>
  <si>
    <t>5.1.2.04.04.</t>
  </si>
  <si>
    <t>Servicios en ciencias económicas y sociales</t>
  </si>
  <si>
    <t>5.1.2.04.05.</t>
  </si>
  <si>
    <t>Servicios de mantenimiento de sistemas informáticos</t>
  </si>
  <si>
    <t>5.1.2.04.99.</t>
  </si>
  <si>
    <t>Otros servicios de gestión y apoyo</t>
  </si>
  <si>
    <t>Capacitación y protocolo</t>
  </si>
  <si>
    <t>Actividades protocolarias y sociales</t>
  </si>
  <si>
    <t>Materiales y suministros consumidos</t>
  </si>
  <si>
    <t>Productos químicos y conexos</t>
  </si>
  <si>
    <t>5.1.3.01.04.</t>
  </si>
  <si>
    <t>Tintas, pinturas y diluyentes</t>
  </si>
  <si>
    <t>Útiles, materiales y suministros diversos</t>
  </si>
  <si>
    <t>5.1.3.99.01.</t>
  </si>
  <si>
    <t>Útiles y materiales de oficina y cómputo</t>
  </si>
  <si>
    <t>5.1.3.99.03.</t>
  </si>
  <si>
    <t>Productos de papel, cartón e impresos</t>
  </si>
  <si>
    <t>5.1.3.99.99.</t>
  </si>
  <si>
    <t>Otros útiles, materiales y suministros diversos</t>
  </si>
  <si>
    <t>Consumo de bienes distintos de inventarios</t>
  </si>
  <si>
    <t>Consumo de bienes no concesionados</t>
  </si>
  <si>
    <t>5.1.4.01.01.</t>
  </si>
  <si>
    <t>Depreciaciones de propiedades, planta y equipos explotados</t>
  </si>
  <si>
    <t>5.1.4.01.01.06.</t>
  </si>
  <si>
    <t>Depreciaciones de equipos y mobiliario de oficina</t>
  </si>
  <si>
    <t>5.1.2.07.02.</t>
  </si>
  <si>
    <t>5.1.2.07.</t>
  </si>
  <si>
    <t>5.1.3.</t>
  </si>
  <si>
    <t>5.1.4.</t>
  </si>
  <si>
    <t>5.1.3.99.</t>
  </si>
  <si>
    <t>5.1.3.01.</t>
  </si>
  <si>
    <t>5.1.2.04.</t>
  </si>
  <si>
    <t>5.1.2.03.</t>
  </si>
  <si>
    <t>5.1.2.02.</t>
  </si>
  <si>
    <t>5.1.2.</t>
  </si>
  <si>
    <t>5.1.</t>
  </si>
  <si>
    <t>5.</t>
  </si>
  <si>
    <t>4.</t>
  </si>
  <si>
    <t>4.6.1.</t>
  </si>
  <si>
    <t>3.1.5.02.</t>
  </si>
  <si>
    <t>3.1.1.</t>
  </si>
  <si>
    <t>3.1.</t>
  </si>
  <si>
    <t>3.</t>
  </si>
  <si>
    <t>2.1.1.01.</t>
  </si>
  <si>
    <t>2.1.1.</t>
  </si>
  <si>
    <t>2.1.</t>
  </si>
  <si>
    <t>2.</t>
  </si>
  <si>
    <t>1.2.5.</t>
  </si>
  <si>
    <t>1.2.</t>
  </si>
  <si>
    <t>1.1.3.06.</t>
  </si>
  <si>
    <t>1.1.1.01.02.02.2.21103</t>
  </si>
  <si>
    <t>1.1.1.01.</t>
  </si>
  <si>
    <t>1.</t>
  </si>
  <si>
    <t>1.1.</t>
  </si>
  <si>
    <t>3.1.1.01.</t>
  </si>
  <si>
    <t>Efectivo y equivalentes de efectivo</t>
  </si>
  <si>
    <t>1.1.1.01.02.02.1.</t>
  </si>
  <si>
    <t>Cajas de ahorro en el sector público interno</t>
  </si>
  <si>
    <t>Banco Nacional de Costa Rica</t>
  </si>
  <si>
    <t>1.1.1.01.02.02.3.</t>
  </si>
  <si>
    <t>Caja Única</t>
  </si>
  <si>
    <t>1.1.1.01.02.02.3.11206</t>
  </si>
  <si>
    <t>1.1.3.06.02.</t>
  </si>
  <si>
    <t>Transferencias del sector público interno a cobrar c/p</t>
  </si>
  <si>
    <t>1.1.3.06.02.01.</t>
  </si>
  <si>
    <t>Transferencias del Gobierno Central a cobrar c/p</t>
  </si>
  <si>
    <t>1.1.3.06.02.01.0</t>
  </si>
  <si>
    <t>1.1.3.06.02.01.0.11206</t>
  </si>
  <si>
    <t>1.1.4.</t>
  </si>
  <si>
    <t>Inventarios</t>
  </si>
  <si>
    <t>1.1.4.01.</t>
  </si>
  <si>
    <t>Materiales y suministros para consumo y prestación de servicios</t>
  </si>
  <si>
    <t>1.1.4.01.01.</t>
  </si>
  <si>
    <t>1.1.4.01.01.01.</t>
  </si>
  <si>
    <t>Combustibles y lubricantes</t>
  </si>
  <si>
    <t>1.1.4.01.01.02.</t>
  </si>
  <si>
    <t>Productos farmacéuticos y medicinales</t>
  </si>
  <si>
    <t>1.1.4.01.01.03.</t>
  </si>
  <si>
    <t>Productos veterinarios</t>
  </si>
  <si>
    <t>1.1.4.01.01.04.</t>
  </si>
  <si>
    <t>1.1.4.01.01.99.</t>
  </si>
  <si>
    <t>Otros productos químicos y conexos</t>
  </si>
  <si>
    <t>1.1.4.01.02.</t>
  </si>
  <si>
    <t>Productos agropecuarios y alimentos</t>
  </si>
  <si>
    <t>1.1.4.01.02.02.</t>
  </si>
  <si>
    <t>Productos agroforestales</t>
  </si>
  <si>
    <t>1.1.4.01.02.03.</t>
  </si>
  <si>
    <t>Alimentos y bebidas</t>
  </si>
  <si>
    <t>1.1.4.01.02.99.</t>
  </si>
  <si>
    <t>Otros productos agropecuarios y alimentos</t>
  </si>
  <si>
    <t>1.1.4.01.03.</t>
  </si>
  <si>
    <t>Materiales y productos de uso en la construcción y mantenimiento</t>
  </si>
  <si>
    <t>1.1.4.01.03.01.</t>
  </si>
  <si>
    <t>Materiales y productos metálicos</t>
  </si>
  <si>
    <t>1.1.4.01.03.02.</t>
  </si>
  <si>
    <t>Materiales y productos minerales y asfálticos</t>
  </si>
  <si>
    <t>1.1.4.01.03.03.</t>
  </si>
  <si>
    <t>Madera y sus derivados</t>
  </si>
  <si>
    <t>1.1.4.01.03.04.</t>
  </si>
  <si>
    <t>Materiales y productos eléctricos, telefónicos y de cómputo</t>
  </si>
  <si>
    <t>1.1.4.01.03.05.</t>
  </si>
  <si>
    <t>Materiales y productos de vidrio</t>
  </si>
  <si>
    <t>1.1.4.01.03.06.</t>
  </si>
  <si>
    <t>Materiales y productos de plástico</t>
  </si>
  <si>
    <t>1.1.4.01.03.99.</t>
  </si>
  <si>
    <t>Otros materiales y productos de uso en la construcción y mantenimiento</t>
  </si>
  <si>
    <t>1.1.4.01.04.</t>
  </si>
  <si>
    <t>Herramientas, repuestos y accesorios</t>
  </si>
  <si>
    <t>1.1.4.01.04.01.</t>
  </si>
  <si>
    <t>Herramientas e instrumentos</t>
  </si>
  <si>
    <t>1.1.4.01.04.02.</t>
  </si>
  <si>
    <t>Repuestos y accesorios Nuevos</t>
  </si>
  <si>
    <t>1.1.4.01.04.03.</t>
  </si>
  <si>
    <t>Repuestos y accesorios Usados</t>
  </si>
  <si>
    <t>1.1.4.01.99.</t>
  </si>
  <si>
    <t>1.1.4.01.99.01.</t>
  </si>
  <si>
    <t>1.1.4.01.99.02.</t>
  </si>
  <si>
    <t>Útiles y materiales médico, hospitalario y de investigación</t>
  </si>
  <si>
    <t>1.1.4.01.99.03.</t>
  </si>
  <si>
    <t>1.1.4.01.99.04.</t>
  </si>
  <si>
    <t>Textiles y vestuario</t>
  </si>
  <si>
    <t>1.1.4.01.99.05.</t>
  </si>
  <si>
    <t>Útiles y materiales de limpieza</t>
  </si>
  <si>
    <t>1.1.4.01.99.06.</t>
  </si>
  <si>
    <t>Útiles y materiales de resguardo y seguridad</t>
  </si>
  <si>
    <t>1.1.4.01.99.07.</t>
  </si>
  <si>
    <t>Útiles y materiales de cocina y comedor</t>
  </si>
  <si>
    <t>1.1.4.01.99.99.</t>
  </si>
  <si>
    <t>1.1.9.</t>
  </si>
  <si>
    <t>Otros activos a corto plazo</t>
  </si>
  <si>
    <t>1.1.9.01.</t>
  </si>
  <si>
    <t>Gastos a devengar a corto plazo</t>
  </si>
  <si>
    <t>1.1.9.01.01.</t>
  </si>
  <si>
    <t>Servicios a devengar c/p</t>
  </si>
  <si>
    <t>1.1.9.01.01.01.</t>
  </si>
  <si>
    <t>Primas y gastos de seguros a devengar c/p</t>
  </si>
  <si>
    <t>1.2.5.01.01.</t>
  </si>
  <si>
    <t>Tierras y terrenos</t>
  </si>
  <si>
    <t>1.2.5.01.01.01.</t>
  </si>
  <si>
    <t>Terrenos para construcción de edificios</t>
  </si>
  <si>
    <t>1.2.5.01.01.01.6.</t>
  </si>
  <si>
    <t>1.2.5.01.01.01.7.</t>
  </si>
  <si>
    <t>1.2.5.01.01.01.8.</t>
  </si>
  <si>
    <t>1.2.5.01.02.</t>
  </si>
  <si>
    <t>Edificios</t>
  </si>
  <si>
    <t>1.2.5.01.02.01.</t>
  </si>
  <si>
    <t>Edificios de oficinas y atención al público</t>
  </si>
  <si>
    <t>1.2.5.01.02.01.1.</t>
  </si>
  <si>
    <t>1.2.5.01.02.01.2.</t>
  </si>
  <si>
    <t>1.2.5.01.02.01.3.</t>
  </si>
  <si>
    <t>1.2.5.01.02.01.4.</t>
  </si>
  <si>
    <t>1.2.5.01.02.01.5.</t>
  </si>
  <si>
    <t>1.2.5.01.02.01.6.</t>
  </si>
  <si>
    <t>Porción terreno: valores de origen</t>
  </si>
  <si>
    <t>1.2.5.01.02.01.7.</t>
  </si>
  <si>
    <t>Porción terreno: revaluaciones</t>
  </si>
  <si>
    <t>1.2.5.01.02.01.8.</t>
  </si>
  <si>
    <t>Porción terreno: pérdidas por deterioro *</t>
  </si>
  <si>
    <t>1.2.5.01.02.04.</t>
  </si>
  <si>
    <t>Bodegas</t>
  </si>
  <si>
    <t>1.2.5.01.02.04.1.</t>
  </si>
  <si>
    <t>1.2.5.01.02.04.2.</t>
  </si>
  <si>
    <t>1.2.5.01.02.04.3.</t>
  </si>
  <si>
    <t>1.2.5.01.02.04.4.</t>
  </si>
  <si>
    <t>1.2.5.01.02.04.5.</t>
  </si>
  <si>
    <t>1.2.5.01.02.04.6.</t>
  </si>
  <si>
    <t>1.2.5.01.02.04.7.</t>
  </si>
  <si>
    <t>1.2.5.01.02.04.8.</t>
  </si>
  <si>
    <t>1.2.5.01.03.</t>
  </si>
  <si>
    <t>Maquinaria y equipos para la producción</t>
  </si>
  <si>
    <t>1.2.5.01.03.03.</t>
  </si>
  <si>
    <t>Planta eléctrica</t>
  </si>
  <si>
    <t>1.2.5.01.03.03.1.</t>
  </si>
  <si>
    <t>1.2.5.01.03.03.2.</t>
  </si>
  <si>
    <t>1.2.5.01.03.03.3.</t>
  </si>
  <si>
    <t>1.2.5.01.03.03.4.</t>
  </si>
  <si>
    <t>1.2.5.01.03.03.5.</t>
  </si>
  <si>
    <t>1.2.5.01.04.</t>
  </si>
  <si>
    <t>Equipos de transporte, tracción y elevación</t>
  </si>
  <si>
    <t>1.2.5.01.04.02.</t>
  </si>
  <si>
    <t>Vehículos</t>
  </si>
  <si>
    <t>1.2.5.01.04.02.1.</t>
  </si>
  <si>
    <t>1.2.5.01.04.02.2.</t>
  </si>
  <si>
    <t>1.2.5.01.04.02.3.</t>
  </si>
  <si>
    <t>1.2.5.01.04.02.4.</t>
  </si>
  <si>
    <t>1.2.5.01.04.02.5.</t>
  </si>
  <si>
    <t>1.2.5.01.05.</t>
  </si>
  <si>
    <t>Equipos de comunicación</t>
  </si>
  <si>
    <t>1.2.5.01.05.02.</t>
  </si>
  <si>
    <t>Equipos de telefonía</t>
  </si>
  <si>
    <t>1.2.5.01.05.02.1.</t>
  </si>
  <si>
    <t>1.2.5.01.05.02.2.</t>
  </si>
  <si>
    <t>1.2.5.01.05.02.3.</t>
  </si>
  <si>
    <t>1.2.5.01.05.02.4.</t>
  </si>
  <si>
    <t>1.2.5.01.05.02.5.</t>
  </si>
  <si>
    <t>1.2.5.01.05.03.</t>
  </si>
  <si>
    <t>Equipos de radiocomunicación</t>
  </si>
  <si>
    <t>1.2.5.01.05.03.1.</t>
  </si>
  <si>
    <t>1.2.5.01.05.03.2.</t>
  </si>
  <si>
    <t>1.2.5.01.05.03.3.</t>
  </si>
  <si>
    <t>1.2.5.01.05.03.4.</t>
  </si>
  <si>
    <t>1.2.5.01.05.03.5.</t>
  </si>
  <si>
    <t>1.2.5.01.05.04.</t>
  </si>
  <si>
    <t>Equipos de audio y video</t>
  </si>
  <si>
    <t>1.2.5.01.05.04.1.</t>
  </si>
  <si>
    <t>1.2.5.01.05.04.2.</t>
  </si>
  <si>
    <t>1.2.5.01.05.04.3.</t>
  </si>
  <si>
    <t>1.2.5.01.05.04.4.</t>
  </si>
  <si>
    <t>1.2.5.01.05.04.5.</t>
  </si>
  <si>
    <t>1.2.5.01.05.99.</t>
  </si>
  <si>
    <t>Otros equipos de comunicación</t>
  </si>
  <si>
    <t>1.2.5.01.05.99.1.</t>
  </si>
  <si>
    <t>1.2.5.01.05.99.2.</t>
  </si>
  <si>
    <t>1.2.5.01.05.99.3.</t>
  </si>
  <si>
    <t>1.2.5.01.05.99.4.</t>
  </si>
  <si>
    <t>1.2.5.01.05.99.5.</t>
  </si>
  <si>
    <t>1.2.5.01.06.01.</t>
  </si>
  <si>
    <t>Archivadores, bibliotecas y armarios</t>
  </si>
  <si>
    <t>1.2.5.01.06.01.1.</t>
  </si>
  <si>
    <t>1.2.5.01.06.01.2.</t>
  </si>
  <si>
    <t>1.2.5.01.06.01.3.</t>
  </si>
  <si>
    <t>1.2.5.01.06.01.4.</t>
  </si>
  <si>
    <t>1.2.5.01.06.01.5.</t>
  </si>
  <si>
    <t>1.2.5.01.06.03.</t>
  </si>
  <si>
    <t>Sillas y bancos</t>
  </si>
  <si>
    <t>1.2.5.01.06.03.1.</t>
  </si>
  <si>
    <t>1.2.5.01.06.03.2.</t>
  </si>
  <si>
    <t>1.2.5.01.06.03.3.</t>
  </si>
  <si>
    <t>1.2.5.01.06.03.4.</t>
  </si>
  <si>
    <t>1.2.5.01.06.03.5.</t>
  </si>
  <si>
    <t>1.2.5.01.06.04.</t>
  </si>
  <si>
    <t>Fotocopiadoras</t>
  </si>
  <si>
    <t>1.2.5.01.06.04.1.</t>
  </si>
  <si>
    <t>1.2.5.01.06.04.2.</t>
  </si>
  <si>
    <t>1.2.5.01.06.04.3.</t>
  </si>
  <si>
    <t>1.2.5.01.06.04.4.</t>
  </si>
  <si>
    <t>1.2.5.01.06.04.5.</t>
  </si>
  <si>
    <t>1.2.5.01.06.05.</t>
  </si>
  <si>
    <t>Equipos de ventilación</t>
  </si>
  <si>
    <t>1.2.5.01.06.05.1.</t>
  </si>
  <si>
    <t>1.2.5.01.06.05.2.</t>
  </si>
  <si>
    <t>1.2.5.01.06.05.3.</t>
  </si>
  <si>
    <t>1.2.5.01.06.05.4.</t>
  </si>
  <si>
    <t>1.2.5.01.06.05.5.</t>
  </si>
  <si>
    <t>1.2.5.01.06.99.</t>
  </si>
  <si>
    <t>Otros equipos y mobiliario</t>
  </si>
  <si>
    <t>1.2.5.01.06.99.1.</t>
  </si>
  <si>
    <t>1.2.5.01.06.99.2.</t>
  </si>
  <si>
    <t>1.2.5.01.06.99.3.</t>
  </si>
  <si>
    <t>1.2.5.01.06.99.4.</t>
  </si>
  <si>
    <t>1.2.5.01.06.99.5.</t>
  </si>
  <si>
    <t>1.2.5.01.07.</t>
  </si>
  <si>
    <t>Equipos para computación</t>
  </si>
  <si>
    <t>1.2.5.01.07.01.</t>
  </si>
  <si>
    <t>Computadoras</t>
  </si>
  <si>
    <t>1.2.5.01.07.01.1.</t>
  </si>
  <si>
    <t>1.2.5.01.07.01.2.</t>
  </si>
  <si>
    <t>1.2.5.01.07.01.3.</t>
  </si>
  <si>
    <t>1.2.5.01.07.01.4.</t>
  </si>
  <si>
    <t>1.2.5.01.07.01.5.</t>
  </si>
  <si>
    <t>1.2.5.01.07.02.</t>
  </si>
  <si>
    <t>Impresoras</t>
  </si>
  <si>
    <t>1.2.5.01.07.02.1.</t>
  </si>
  <si>
    <t>1.2.5.01.07.02.2.</t>
  </si>
  <si>
    <t>1.2.5.01.07.02.3.</t>
  </si>
  <si>
    <t>1.2.5.01.07.02.4.</t>
  </si>
  <si>
    <t>1.2.5.01.07.02.5.</t>
  </si>
  <si>
    <t>1.2.5.01.07.04.</t>
  </si>
  <si>
    <t>Monitores</t>
  </si>
  <si>
    <t>1.2.5.01.07.04.1.</t>
  </si>
  <si>
    <t>1.2.5.01.07.04.2.</t>
  </si>
  <si>
    <t>1.2.5.01.07.04.3.</t>
  </si>
  <si>
    <t>1.2.5.01.07.04.4.</t>
  </si>
  <si>
    <t>1.2.5.01.07.04.5.</t>
  </si>
  <si>
    <t>1.2.5.01.07.05.</t>
  </si>
  <si>
    <t>UPS</t>
  </si>
  <si>
    <t>1.2.5.01.07.05.1.</t>
  </si>
  <si>
    <t>1.2.5.01.07.05.2.</t>
  </si>
  <si>
    <t>1.2.5.01.07.05.3.</t>
  </si>
  <si>
    <t>1.2.5.01.07.05.4.</t>
  </si>
  <si>
    <t>1.2.5.01.07.05.5.</t>
  </si>
  <si>
    <t>1.2.5.01.07.99.</t>
  </si>
  <si>
    <t>Otros equipos de cómputo</t>
  </si>
  <si>
    <t>1.2.5.01.07.99.1.</t>
  </si>
  <si>
    <t>1.2.5.01.07.99.2.</t>
  </si>
  <si>
    <t>1.2.5.01.07.99.3.</t>
  </si>
  <si>
    <t>1.2.5.01.07.99.4.</t>
  </si>
  <si>
    <t>1.2.5.01.07.99.5.</t>
  </si>
  <si>
    <t>1.2.5.01.08.</t>
  </si>
  <si>
    <t>Equipos sanitarios, de laboratorio e investigación</t>
  </si>
  <si>
    <t>1.2.5.01.08.01.</t>
  </si>
  <si>
    <t>Equipos e instrumental médico</t>
  </si>
  <si>
    <t>1.2.5.01.08.01.1.</t>
  </si>
  <si>
    <t>1.2.5.01.08.01.2.</t>
  </si>
  <si>
    <t>1.2.5.01.08.01.3.</t>
  </si>
  <si>
    <t>1.2.5.01.08.01.4.</t>
  </si>
  <si>
    <t>1.2.5.01.08.01.5.</t>
  </si>
  <si>
    <t>1.2.5.01.08.02.</t>
  </si>
  <si>
    <t>Equipos de laboratorio</t>
  </si>
  <si>
    <t>1.2.5.01.08.02.1.</t>
  </si>
  <si>
    <t>1.2.5.01.08.02.2.</t>
  </si>
  <si>
    <t>1.2.5.01.08.02.3.</t>
  </si>
  <si>
    <t>1.2.5.01.08.02.4.</t>
  </si>
  <si>
    <t>1.2.5.01.08.02.5.</t>
  </si>
  <si>
    <t>1.2.5.01.08.03.</t>
  </si>
  <si>
    <t>Equipos de medición</t>
  </si>
  <si>
    <t>1.2.5.01.08.03.1.</t>
  </si>
  <si>
    <t>1.2.5.01.08.03.2.</t>
  </si>
  <si>
    <t>1.2.5.01.08.03.3.</t>
  </si>
  <si>
    <t>1.2.5.01.08.03.4.</t>
  </si>
  <si>
    <t>1.2.5.01.08.03.5.</t>
  </si>
  <si>
    <t>1.2.5.01.09.</t>
  </si>
  <si>
    <t>Equipos y mobiliario educacional, deportivo y recreativo</t>
  </si>
  <si>
    <t>1.2.5.01.09.01.</t>
  </si>
  <si>
    <t>Pizarras y rotafolios</t>
  </si>
  <si>
    <t>1.2.5.01.09.01.1.</t>
  </si>
  <si>
    <t>1.2.5.01.09.01.2.</t>
  </si>
  <si>
    <t>1.2.5.01.09.01.3.</t>
  </si>
  <si>
    <t>1.2.5.01.09.01.4.</t>
  </si>
  <si>
    <t>1.2.5.01.09.01.5.</t>
  </si>
  <si>
    <t>1.2.5.01.09.03.</t>
  </si>
  <si>
    <t>Instrumentos musicales</t>
  </si>
  <si>
    <t>1.2.5.01.09.03.1.</t>
  </si>
  <si>
    <t>1.2.5.01.09.03.2.</t>
  </si>
  <si>
    <t>1.2.5.01.09.03.3.</t>
  </si>
  <si>
    <t>1.2.5.01.09.03.4.</t>
  </si>
  <si>
    <t>1.2.5.01.09.03.5.</t>
  </si>
  <si>
    <t>1.2.5.01.99.</t>
  </si>
  <si>
    <t>Maquinarias, equipos y mobiliarios diversos</t>
  </si>
  <si>
    <t>1.2.5.01.99.02.</t>
  </si>
  <si>
    <t>Equipos y mobiliario doméstico</t>
  </si>
  <si>
    <t>1.2.5.01.99.02.1.</t>
  </si>
  <si>
    <t>1.2.5.01.99.02.2.</t>
  </si>
  <si>
    <t>1.2.5.01.99.02.3.</t>
  </si>
  <si>
    <t>1.2.5.01.99.02.4.</t>
  </si>
  <si>
    <t>1.2.5.01.99.02.5.</t>
  </si>
  <si>
    <t>1.2.5.01.99.03.</t>
  </si>
  <si>
    <t>Equipos fotográficos y de revelado</t>
  </si>
  <si>
    <t>1.2.5.01.99.03.1.</t>
  </si>
  <si>
    <t>1.2.5.01.99.03.2.</t>
  </si>
  <si>
    <t>1.2.5.01.99.03.3.</t>
  </si>
  <si>
    <t>1.2.5.01.99.03.4.</t>
  </si>
  <si>
    <t>1.2.5.01.99.03.5.</t>
  </si>
  <si>
    <t>1.2.5.01.99.99.</t>
  </si>
  <si>
    <t>Otras maquinarias, equipos y mobiliarios diversos</t>
  </si>
  <si>
    <t>1.2.5.01.99.99.1.</t>
  </si>
  <si>
    <t>1.2.5.01.99.99.2.</t>
  </si>
  <si>
    <t>1.2.5.01.99.99.3.</t>
  </si>
  <si>
    <t>1.2.5.01.99.99.4.</t>
  </si>
  <si>
    <t>1.2.5.01.99.99.5.</t>
  </si>
  <si>
    <t>1.2.5.08.</t>
  </si>
  <si>
    <t xml:space="preserve"> </t>
  </si>
  <si>
    <t>DEFENSORIA DE LOS HABITANTES DE LA REPÚBLICA</t>
  </si>
  <si>
    <t>Bienes intangibles no concesionados</t>
  </si>
  <si>
    <t>1.2.5.08.03.</t>
  </si>
  <si>
    <t>Software y programas</t>
  </si>
  <si>
    <t>1.2.5.08.03.01.</t>
  </si>
  <si>
    <t>1.2.5.08.03.02.</t>
  </si>
  <si>
    <t>1.2.5.08.03.03.</t>
  </si>
  <si>
    <t>Amortizaciones acumuladas *</t>
  </si>
  <si>
    <t>1.2.5.08.03.04.</t>
  </si>
  <si>
    <t>Pasivo Corriente</t>
  </si>
  <si>
    <t>2.1.1.01.04.99.</t>
  </si>
  <si>
    <t>Deudas comerciales por otros servicios c/p</t>
  </si>
  <si>
    <t>2.1.1.02.</t>
  </si>
  <si>
    <t>Deudas sociales y fiscales a corto plazo</t>
  </si>
  <si>
    <t>2.1.1.02.01.</t>
  </si>
  <si>
    <t>Deudas por beneficios a los empleados c/p</t>
  </si>
  <si>
    <t>2.1.1.02.01.01.</t>
  </si>
  <si>
    <t>Remuneraciones básicas y eventuales a pagar c/p</t>
  </si>
  <si>
    <t>2.1.1.02.01.01.1.</t>
  </si>
  <si>
    <t>Remuneraciones</t>
  </si>
  <si>
    <t>2.1.1.02.01.01.6.</t>
  </si>
  <si>
    <t>Salario escolar a pagar c/p</t>
  </si>
  <si>
    <t>2.1.1.02.01.03.</t>
  </si>
  <si>
    <t>Incentivos salariales a pagar c/p</t>
  </si>
  <si>
    <t>2.1.1.02.01.03.3.</t>
  </si>
  <si>
    <t>Decimotercer mes a pagar c/p</t>
  </si>
  <si>
    <t>2.1.1.02.01.04.</t>
  </si>
  <si>
    <t>Contribuciones patronales al desarrollo y la seguridad social a pagar c/p</t>
  </si>
  <si>
    <t>2.1.1.02.02.</t>
  </si>
  <si>
    <t>Deudas fiscales c/p</t>
  </si>
  <si>
    <t>2.1.1.02.02.01.</t>
  </si>
  <si>
    <t>Impuestos, multas y recargos moratorios a pagar c/p</t>
  </si>
  <si>
    <t>2.1.1.02.02.02.</t>
  </si>
  <si>
    <t>Retenciones de impuestos nacionales a pagar c/p</t>
  </si>
  <si>
    <t>2.1.3.</t>
  </si>
  <si>
    <t>Fondos de terceros y en garantía</t>
  </si>
  <si>
    <t>2.1.3.03.</t>
  </si>
  <si>
    <t>Depósitos en garantía</t>
  </si>
  <si>
    <t>2.1.3.03.01.</t>
  </si>
  <si>
    <t xml:space="preserve">Depósitos en garantía del sector privado interno </t>
  </si>
  <si>
    <t>2.1.3.03.01.01.</t>
  </si>
  <si>
    <t xml:space="preserve">Depósitos en garantía de instituciones privadas sin fines de lucro </t>
  </si>
  <si>
    <t>2.1.3.03.01.02.</t>
  </si>
  <si>
    <t xml:space="preserve">Depósitos en garantía de empresas privadas </t>
  </si>
  <si>
    <t>2.1.3.03.01.02.0.99999</t>
  </si>
  <si>
    <t>PATRIMONIO</t>
  </si>
  <si>
    <t>3.1.1.01.01.00.</t>
  </si>
  <si>
    <t>3.1.1.01.01.00.0.</t>
  </si>
  <si>
    <t>3.1.1.01.01.00.0.11206</t>
  </si>
  <si>
    <t>Cierre cuentas de gastos</t>
  </si>
  <si>
    <t>Transferencias</t>
  </si>
  <si>
    <t>4.6.1.02.</t>
  </si>
  <si>
    <t>Transferencias corrientes del sector público interno</t>
  </si>
  <si>
    <t>4.6.1.02.01.</t>
  </si>
  <si>
    <t>Transferencias corrientes del Gobierno Central</t>
  </si>
  <si>
    <t>4.6.1.02.01.01.</t>
  </si>
  <si>
    <t>Donaciones corrientes del Gobierno Central</t>
  </si>
  <si>
    <t>4.6.1.02.01.02.</t>
  </si>
  <si>
    <t>Servicios corrientes en especie del Gobierno Central</t>
  </si>
  <si>
    <t>4.6.1.02.01.06.</t>
  </si>
  <si>
    <t>4.6.1.02.01.99.</t>
  </si>
  <si>
    <t>Otras transferencias corrientes del Gobierno Central</t>
  </si>
  <si>
    <t>4.6.2.</t>
  </si>
  <si>
    <t>Transferencias de capital</t>
  </si>
  <si>
    <t>4.6.2.02.</t>
  </si>
  <si>
    <t>Transferencias de capital del sector público interno</t>
  </si>
  <si>
    <t>4.6.2.02.01.</t>
  </si>
  <si>
    <t>Transferencias de capital del Gobierno Central</t>
  </si>
  <si>
    <t>4.6.2.02.01.01.</t>
  </si>
  <si>
    <t>Donaciones de capital del Gobierno Central</t>
  </si>
  <si>
    <t>4.6.2.02.01.02.</t>
  </si>
  <si>
    <t>Servicios de capital en especie del Gobierno Central</t>
  </si>
  <si>
    <t>4.6.2.02.01.03.</t>
  </si>
  <si>
    <t>Condonaciones del Gobierno Central</t>
  </si>
  <si>
    <t>4.6.2.02.01.04.</t>
  </si>
  <si>
    <t>Asunciones de pasivos por el Gobierno Central</t>
  </si>
  <si>
    <t>4.6.2.02.01.06.</t>
  </si>
  <si>
    <t>4.6.2.02.01.99.</t>
  </si>
  <si>
    <t>Otras transferencias de capital del Gobierno Central</t>
  </si>
  <si>
    <t>4.9.1.</t>
  </si>
  <si>
    <t>Resultados positivos por tenencia y por exposición a la inflación</t>
  </si>
  <si>
    <t>4.9.1.01.</t>
  </si>
  <si>
    <t>Diferencias de cambio positivas por activos</t>
  </si>
  <si>
    <t>4.9.1.01.01.</t>
  </si>
  <si>
    <t>Diferencias de cambio positivas por efectivo</t>
  </si>
  <si>
    <t>4.9.1.01.01.01.</t>
  </si>
  <si>
    <t>Diferencias de cambio positivas por efectivo en caja</t>
  </si>
  <si>
    <t>4.9.1.01.01.01.2.</t>
  </si>
  <si>
    <t>Diferencias de cambio positivas por efectivo en caja en el país</t>
  </si>
  <si>
    <t>5.1.1.</t>
  </si>
  <si>
    <t>Gastos en personal</t>
  </si>
  <si>
    <t>5.1.1.01.</t>
  </si>
  <si>
    <t>Remuneraciones Básicas</t>
  </si>
  <si>
    <t>5.1.1.01.01.</t>
  </si>
  <si>
    <t>Sueldos para cargos fijos</t>
  </si>
  <si>
    <t>5.1.1.01.02.</t>
  </si>
  <si>
    <t>Jornales</t>
  </si>
  <si>
    <t>5.1.1.01.03.</t>
  </si>
  <si>
    <t>Servicios especiales</t>
  </si>
  <si>
    <t>5.1.1.01.04.</t>
  </si>
  <si>
    <t>Sueldos a base de comisión</t>
  </si>
  <si>
    <t>5.1.1.01.05.</t>
  </si>
  <si>
    <t>Suplencias</t>
  </si>
  <si>
    <t>5.1.1.01.06.</t>
  </si>
  <si>
    <t>Salario escolar</t>
  </si>
  <si>
    <t>5.1.1.01.99.</t>
  </si>
  <si>
    <t>Otras remuneraciones básicas</t>
  </si>
  <si>
    <t>5.1.1.02.</t>
  </si>
  <si>
    <t>Remuneraciones eventuales</t>
  </si>
  <si>
    <t>5.1.1.02.01.</t>
  </si>
  <si>
    <t>Tiempo extraordinario</t>
  </si>
  <si>
    <t>5.1.1.02.02.</t>
  </si>
  <si>
    <t>Recargo de funciones</t>
  </si>
  <si>
    <t>5.1.1.02.03.</t>
  </si>
  <si>
    <t>Disponibilidad laboral</t>
  </si>
  <si>
    <t>5.1.1.02.04.</t>
  </si>
  <si>
    <t>Compensación de vacaciones</t>
  </si>
  <si>
    <t>5.1.1.02.05.</t>
  </si>
  <si>
    <t>Dietas</t>
  </si>
  <si>
    <t>5.1.1.02.99.</t>
  </si>
  <si>
    <t>Otras remuneraciones eventuales</t>
  </si>
  <si>
    <t>5.1.1.03.</t>
  </si>
  <si>
    <t>Incentivos salariales</t>
  </si>
  <si>
    <t>5.1.1.03.01.</t>
  </si>
  <si>
    <t>Retribución por años servidos</t>
  </si>
  <si>
    <t>5.1.1.03.02.</t>
  </si>
  <si>
    <t>Restricción al ejercicio liberal de la profesión</t>
  </si>
  <si>
    <t>5.1.1.03.03.</t>
  </si>
  <si>
    <t>Decimotercer mes</t>
  </si>
  <si>
    <t>5.1.1.03.99.</t>
  </si>
  <si>
    <t>Otros incentivos salariales</t>
  </si>
  <si>
    <t>5.1.1.03.99.01.</t>
  </si>
  <si>
    <t>Reconocimiento carrera profesional</t>
  </si>
  <si>
    <t>5.1.1.03.99.02.</t>
  </si>
  <si>
    <t>Responsabilidad compartida</t>
  </si>
  <si>
    <t>5.1.1.03.99.03.</t>
  </si>
  <si>
    <t>Reconocimiento por la prestación de servicios en áreas distintas a la habitual de residencia</t>
  </si>
  <si>
    <t>5.1.1.03.99.04.</t>
  </si>
  <si>
    <t>Riesgos en el ejercicio del puesto</t>
  </si>
  <si>
    <t>5.1.1.03.99.05.</t>
  </si>
  <si>
    <t>Incentivos en docencia</t>
  </si>
  <si>
    <t>5.1.1.03.99.06.</t>
  </si>
  <si>
    <t>Incentivos en ciencias médicas</t>
  </si>
  <si>
    <t>5.1.1.03.99.07.</t>
  </si>
  <si>
    <t>Bonificaciones salariales</t>
  </si>
  <si>
    <t>5.1.1.03.99.08.</t>
  </si>
  <si>
    <t>Remuneraciones por asistencia a sorteos</t>
  </si>
  <si>
    <t>5.1.1.03.99.09.</t>
  </si>
  <si>
    <t>Sustitución de salario en especia</t>
  </si>
  <si>
    <t>5.1.1.03.99.99.</t>
  </si>
  <si>
    <t>Otros incentivos salariales varios</t>
  </si>
  <si>
    <t>5.1.1.04.</t>
  </si>
  <si>
    <t>Contribuciones patronales al desarrollo y la seguridad social</t>
  </si>
  <si>
    <t>5.1.1.04.01.</t>
  </si>
  <si>
    <t>Contribución patronal al Seguro de Salud de la Caja Costarricense del Seguro Social</t>
  </si>
  <si>
    <t>5.1.1.04.02.</t>
  </si>
  <si>
    <t xml:space="preserve">Contribución patronal al Instituto Mixto de Ayuda Social </t>
  </si>
  <si>
    <t>5.1.1.04.03.</t>
  </si>
  <si>
    <t xml:space="preserve">Contribución patronal al Instituto Nacional de Aprendizaje </t>
  </si>
  <si>
    <t>5.1.1.04.04.</t>
  </si>
  <si>
    <t xml:space="preserve">Contribución patronal al Fondo de Desarrollo Social y Asignaciones Familiares </t>
  </si>
  <si>
    <t>5.1.1.04.05.</t>
  </si>
  <si>
    <t>Contribución patronal al Banco popular y de Desarrollo Comunal</t>
  </si>
  <si>
    <t>5.1.1.04.99.</t>
  </si>
  <si>
    <t>Otras contribuciones patronales al desarrollo y la seguridad social</t>
  </si>
  <si>
    <t>5.1.1.05.</t>
  </si>
  <si>
    <t>Contribuciones patronales a fondos de pensiones y a otros fondos de capitalización</t>
  </si>
  <si>
    <t>5.1.1.05.01.</t>
  </si>
  <si>
    <t>Contribución patronal al Seguro de Pensiones de la Caja Costarricense del Seguro Social</t>
  </si>
  <si>
    <t>5.1.1.05.02.</t>
  </si>
  <si>
    <t>Aporte patronal al Régimen Obligatorio de Pensiones Complementarias</t>
  </si>
  <si>
    <t>5.1.1.05.03.</t>
  </si>
  <si>
    <t>Aporte patronal al Fondo de Capitalización Laboral</t>
  </si>
  <si>
    <t>5.1.1.05.04.</t>
  </si>
  <si>
    <t>Contribución patronal a otros fondos administrados por entes públicos</t>
  </si>
  <si>
    <t>5.1.1.05.05.</t>
  </si>
  <si>
    <t>Contribución patronal a otros fondos administrados por entes privados</t>
  </si>
  <si>
    <t>5.1.1.05.99.</t>
  </si>
  <si>
    <t>Otras contribuciones patronales a fondos de pensiones y a otros fondos de capitalización</t>
  </si>
  <si>
    <t>5.1.2.01.</t>
  </si>
  <si>
    <t>Alquileres y derechos sobre bienes</t>
  </si>
  <si>
    <t>5.1.2.01.01.</t>
  </si>
  <si>
    <t>Alquiler de terrenos, edificios y locales</t>
  </si>
  <si>
    <t>5.1.2.01.02.</t>
  </si>
  <si>
    <t>Alquiler de maquinarias, equipos y mobiliario</t>
  </si>
  <si>
    <t>5.1.2.01.03.</t>
  </si>
  <si>
    <t>Alquiler de equipamiento informático</t>
  </si>
  <si>
    <t>5.1.2.01.04.</t>
  </si>
  <si>
    <t>Alquileres de equipos para telecomunicaciones</t>
  </si>
  <si>
    <t>5.1.2.01.05.</t>
  </si>
  <si>
    <t>Derechos o regalías sobre bienes intangibles</t>
  </si>
  <si>
    <t>5.1.2.01.99.</t>
  </si>
  <si>
    <t>Otros alquileres</t>
  </si>
  <si>
    <t>5.1.2.02.01.</t>
  </si>
  <si>
    <t>Agua y alcantarillado</t>
  </si>
  <si>
    <t>5.1.2.02.02.</t>
  </si>
  <si>
    <t>Energía eléctrica</t>
  </si>
  <si>
    <t>5.1.2.02.99.</t>
  </si>
  <si>
    <t>Otros servicios básicos</t>
  </si>
  <si>
    <t>Servicios comerciales y financieros</t>
  </si>
  <si>
    <t>5.1.2.03.02.</t>
  </si>
  <si>
    <t>Publicidad y propaganda</t>
  </si>
  <si>
    <t>5.1.2.03.04.</t>
  </si>
  <si>
    <t>Transporte de bienes</t>
  </si>
  <si>
    <t>5.1.2.03.05.</t>
  </si>
  <si>
    <t>Servicios aduaneros</t>
  </si>
  <si>
    <t>5.1.2.03.06.</t>
  </si>
  <si>
    <t>Comisiones y gastos por servicios financieros y comerciales</t>
  </si>
  <si>
    <t>5.1.2.03.07.</t>
  </si>
  <si>
    <t>Servicios de transferencia electrónica de información</t>
  </si>
  <si>
    <t>5.1.2.04.01.</t>
  </si>
  <si>
    <t>Servicios médicos y de laboratorio</t>
  </si>
  <si>
    <t>5.1.2.04.03.</t>
  </si>
  <si>
    <t>Servicios de ingeniería</t>
  </si>
  <si>
    <t>5.1.2.04.06.</t>
  </si>
  <si>
    <t>Servicios generales</t>
  </si>
  <si>
    <t>5.1.2.05.</t>
  </si>
  <si>
    <t>Gastos de viaje y transporte</t>
  </si>
  <si>
    <t>5.1.2.05.01.</t>
  </si>
  <si>
    <t>Transporte dentro del país</t>
  </si>
  <si>
    <t>5.1.2.05.02.</t>
  </si>
  <si>
    <t>Viáticos dentro del país</t>
  </si>
  <si>
    <t>5.1.2.05.03.</t>
  </si>
  <si>
    <t>Transporte en el exterior</t>
  </si>
  <si>
    <t>5.1.2.05.04.</t>
  </si>
  <si>
    <t>Viáticos en el exterior</t>
  </si>
  <si>
    <t>5.1.2.06.</t>
  </si>
  <si>
    <t>Seguros, reaseguros y otras obligaciones</t>
  </si>
  <si>
    <t>5.1.2.06.01.</t>
  </si>
  <si>
    <t>Seguros</t>
  </si>
  <si>
    <t>5.1.2.06.01.01.</t>
  </si>
  <si>
    <t>Seguros contra riesgos de trabajo</t>
  </si>
  <si>
    <t>5.1.2.06.01.02.</t>
  </si>
  <si>
    <t>Seguros de viajeros</t>
  </si>
  <si>
    <t>5.1.2.06.01.03.</t>
  </si>
  <si>
    <t>Seguros de accidentes para estudiantes</t>
  </si>
  <si>
    <t>5.1.2.06.01.04.</t>
  </si>
  <si>
    <t>Seguros voluntarios de automóviles</t>
  </si>
  <si>
    <t>5.1.2.06.01.05.</t>
  </si>
  <si>
    <t>Seguros para embarcaciones</t>
  </si>
  <si>
    <t>5.1.2.06.01.06.</t>
  </si>
  <si>
    <t>Seguros de transporte</t>
  </si>
  <si>
    <t>5.1.2.06.01.07.</t>
  </si>
  <si>
    <t>Seguros contra robos</t>
  </si>
  <si>
    <t>5.1.2.06.01.08.</t>
  </si>
  <si>
    <t>Seguros de equipos electrónicos</t>
  </si>
  <si>
    <t>5.1.2.06.01.09.</t>
  </si>
  <si>
    <t>Seguros contra incendios, inundaciones, terremotos y otras catástrofes naturales</t>
  </si>
  <si>
    <t>5.1.2.06.01.99.</t>
  </si>
  <si>
    <t>Otros seguros</t>
  </si>
  <si>
    <t>5.1.2.06.02.</t>
  </si>
  <si>
    <t>Reaseguros</t>
  </si>
  <si>
    <t>5.1.2.06.03.</t>
  </si>
  <si>
    <t>Obligaciones por contratos de seguros</t>
  </si>
  <si>
    <t>5.1.2.07.01.</t>
  </si>
  <si>
    <t>Actividades de capacitación</t>
  </si>
  <si>
    <t>5.1.2.07.03.</t>
  </si>
  <si>
    <t>Gastos de representación institucional</t>
  </si>
  <si>
    <t>5.1.2.08.</t>
  </si>
  <si>
    <t>Mantenimiento y reparaciones</t>
  </si>
  <si>
    <t>5.1.2.08.01.</t>
  </si>
  <si>
    <t>Mantenimiento de terrenos y edificios</t>
  </si>
  <si>
    <t>5.1.2.08.01.01.</t>
  </si>
  <si>
    <t>Mantenimiento de terrenos</t>
  </si>
  <si>
    <t>5.1.2.08.04.</t>
  </si>
  <si>
    <t>Mantenimiento y reparación de equipos de comunicación</t>
  </si>
  <si>
    <t>5.1.2.08.05.</t>
  </si>
  <si>
    <t>Mantenimiento y reparación de equipos y mobiliario de oficina</t>
  </si>
  <si>
    <t>5.1.2.08.06.</t>
  </si>
  <si>
    <t>Mantenimiento y reparación de equipos para computación</t>
  </si>
  <si>
    <t>5.1.2.08.07.</t>
  </si>
  <si>
    <t>Mantenimiento y reparación de equipos sanitarios, de laboratorio e investigación</t>
  </si>
  <si>
    <t>5.1.2.08.08.</t>
  </si>
  <si>
    <t>Mantenimiento y reparación de equipos y mobiliario educacional, deportivo y recreativo</t>
  </si>
  <si>
    <t>5.1.2.08.99.</t>
  </si>
  <si>
    <t>Otros gastos de mantenimiento y reparación</t>
  </si>
  <si>
    <t>5.1.2.99.</t>
  </si>
  <si>
    <t>Otros servicios</t>
  </si>
  <si>
    <t>5.1.2.99.01.</t>
  </si>
  <si>
    <t>Servicios de regulación</t>
  </si>
  <si>
    <t>5.1.2.99.02.</t>
  </si>
  <si>
    <t>Gastos de misiones especiales en el exterior</t>
  </si>
  <si>
    <t>5.1.2.99.99.</t>
  </si>
  <si>
    <t>Otros servicios varios</t>
  </si>
  <si>
    <t>5.1.3.01.01.</t>
  </si>
  <si>
    <t>5.1.3.01.02.</t>
  </si>
  <si>
    <t>5.1.3.01.03.</t>
  </si>
  <si>
    <t>5.1.3.01.99.</t>
  </si>
  <si>
    <t>5.1.3.02.</t>
  </si>
  <si>
    <t>Alimentos y productos agropecuarios</t>
  </si>
  <si>
    <t>5.1.3.02.01.</t>
  </si>
  <si>
    <t>Productos pecuarios y otras especies</t>
  </si>
  <si>
    <t>5.1.3.02.02.</t>
  </si>
  <si>
    <t>5.1.3.02.03.</t>
  </si>
  <si>
    <t>5.1.3.02.04.</t>
  </si>
  <si>
    <t>Alimentos para animales</t>
  </si>
  <si>
    <t>5.1.3.02.99.</t>
  </si>
  <si>
    <t>Otros alimentos y productos agropecuarios</t>
  </si>
  <si>
    <t>5.1.3.03.</t>
  </si>
  <si>
    <t>5.1.3.03.01.</t>
  </si>
  <si>
    <t>5.1.3.03.02.</t>
  </si>
  <si>
    <t>5.1.3.03.03.</t>
  </si>
  <si>
    <t>5.1.3.03.04.</t>
  </si>
  <si>
    <t>5.1.3.03.05.</t>
  </si>
  <si>
    <t>5.1.3.03.06.</t>
  </si>
  <si>
    <t>5.1.3.03.99.</t>
  </si>
  <si>
    <t>5.1.3.04.</t>
  </si>
  <si>
    <t>5.1.3.04.01.</t>
  </si>
  <si>
    <t>5.1.3.04.02.</t>
  </si>
  <si>
    <t>Repuestos y accesorios</t>
  </si>
  <si>
    <t>5.1.3.99.02.</t>
  </si>
  <si>
    <t>Útiles y materiales médicos, hospitalarios y de investigación</t>
  </si>
  <si>
    <t>5.1.3.99.04.</t>
  </si>
  <si>
    <t>5.1.3.99.05.</t>
  </si>
  <si>
    <t>5.1.3.99.06.</t>
  </si>
  <si>
    <t>5.1.3.99.07.</t>
  </si>
  <si>
    <t>5.1.4.01.</t>
  </si>
  <si>
    <t>5.1.4.01.01.02.</t>
  </si>
  <si>
    <t>Depreciaciones de edificios</t>
  </si>
  <si>
    <t>5.1.4.01.01.03.</t>
  </si>
  <si>
    <t>Depreciaciones de maquinaria y equipos para la producción</t>
  </si>
  <si>
    <t>5.1.4.01.01.04.</t>
  </si>
  <si>
    <t>Depreciaciones de equipos de transporte, tracción y elevación</t>
  </si>
  <si>
    <t>5.1.4.01.01.05.</t>
  </si>
  <si>
    <t>Depreciaciones de equipos de comunicación</t>
  </si>
  <si>
    <t>5.1.4.01.01.07.</t>
  </si>
  <si>
    <t>Depreciaciones de equipos para computación</t>
  </si>
  <si>
    <t>5.1.4.01.01.08.</t>
  </si>
  <si>
    <t>Depreciaciones de equipos sanitarios, de laboratorio e investigación</t>
  </si>
  <si>
    <t>5.1.4.01.01.09.</t>
  </si>
  <si>
    <t>Depreciaciones de equipos y mobiliario educacional, deportivo y recreativo</t>
  </si>
  <si>
    <t>5.1.4.01.01.10.</t>
  </si>
  <si>
    <t>Depreciaciones de equipos de seguridad, orden, vigilancia y control público</t>
  </si>
  <si>
    <t>5.1.4.01.01.99.</t>
  </si>
  <si>
    <t>Depreciaciones de maquinarias, equipos y mobiliarios diversos</t>
  </si>
  <si>
    <t>5.1.4.01.08.</t>
  </si>
  <si>
    <t>Amortizaciones de bienes intangibles no concesionados</t>
  </si>
  <si>
    <t>5.1.4.01.08.01.</t>
  </si>
  <si>
    <t>Amortizaciones de patentes y marcas registradas</t>
  </si>
  <si>
    <t>5.1.4.01.08.02.</t>
  </si>
  <si>
    <t>Amortizaciones de derechos de autor</t>
  </si>
  <si>
    <t>5.1.4.01.08.03.</t>
  </si>
  <si>
    <t>Amortizaciones de software y programas</t>
  </si>
  <si>
    <t>5.1.4.01.08.99.</t>
  </si>
  <si>
    <t>Amortizaciones de otros bienes intangibles</t>
  </si>
  <si>
    <t>5.1.4.02.08.</t>
  </si>
  <si>
    <t>Amortizaciones de bienes intangibles concesionados</t>
  </si>
  <si>
    <t>5.1.4.02.08.01.</t>
  </si>
  <si>
    <t>5.1.4.02.08.02.</t>
  </si>
  <si>
    <t>5.1.4.02.08.03.</t>
  </si>
  <si>
    <t>5.1.4.02.08.99.</t>
  </si>
  <si>
    <t>5.4.</t>
  </si>
  <si>
    <t>5.4.1.</t>
  </si>
  <si>
    <t>5.4.1.01.</t>
  </si>
  <si>
    <t>Transferencias corrientes al sector privado interno</t>
  </si>
  <si>
    <t>5.4.1.01.01.</t>
  </si>
  <si>
    <t>Transferencias corrientes a personas</t>
  </si>
  <si>
    <t>5.4.1.01.01.01.</t>
  </si>
  <si>
    <t>Prestaciones</t>
  </si>
  <si>
    <t>5.4.1.01.01.01.1.</t>
  </si>
  <si>
    <t>Pensiones y jubilaciones contributivas</t>
  </si>
  <si>
    <t>5.4.1.01.01.01.2.</t>
  </si>
  <si>
    <t>Pensiones no contributivas</t>
  </si>
  <si>
    <t>5.4.1.01.01.01.3.</t>
  </si>
  <si>
    <t>Decimotercer mes de pensiones y jubilaciones</t>
  </si>
  <si>
    <t>5.4.1.01.01.01.4.</t>
  </si>
  <si>
    <t>Cuota patronal de pensiones y jubilaciones, contributivas y no contributivas</t>
  </si>
  <si>
    <t>5.4.1.01.01.01.9.</t>
  </si>
  <si>
    <t>Otras prestaciones</t>
  </si>
  <si>
    <t>5.4.1.01.01.02.</t>
  </si>
  <si>
    <t>Becas</t>
  </si>
  <si>
    <t>5.4.1.01.01.03.</t>
  </si>
  <si>
    <t>Subsidios</t>
  </si>
  <si>
    <t>5.4.1.01.01.99.</t>
  </si>
  <si>
    <t>Otras transferencias corrientes a personas</t>
  </si>
  <si>
    <t>5.4.1.02.</t>
  </si>
  <si>
    <t>Transferencias corrientes al sector público interno</t>
  </si>
  <si>
    <t>5.4.1.02.01.</t>
  </si>
  <si>
    <t>Transferencias corrientes al Gobierno Central</t>
  </si>
  <si>
    <t>5.4.1.02.01.01.</t>
  </si>
  <si>
    <t>Donaciones corrientes al Gobierno Central</t>
  </si>
  <si>
    <t>5.4.1.02.01.02.</t>
  </si>
  <si>
    <t>Servicios corrientes en especie al Gobierno Central</t>
  </si>
  <si>
    <t>5.4.1.02.01.99.</t>
  </si>
  <si>
    <t>Otras transferencias corrientes al Gobierno Central</t>
  </si>
  <si>
    <t>5.4.1.02.03.</t>
  </si>
  <si>
    <t>Transferencias corrientes a Instituciones Descentralizadas no Empresariales</t>
  </si>
  <si>
    <t>5.4.1.02.03.01.</t>
  </si>
  <si>
    <t>Donaciones corrientes a Instituciones Descentralizadas no Empresariales</t>
  </si>
  <si>
    <t>5.4.1.02.03.01.0.14120</t>
  </si>
  <si>
    <t>Caja Costarricense del Seguro Social  CCSS</t>
  </si>
  <si>
    <t>5.4.1.02.03.01.0.14162</t>
  </si>
  <si>
    <t>Consejo Nacional de Rectores CONARE</t>
  </si>
  <si>
    <t>5.4.1.02.03.01.0.14340</t>
  </si>
  <si>
    <t>Universidad de Costa Rica UCR</t>
  </si>
  <si>
    <t>5.4.1.03.</t>
  </si>
  <si>
    <t>Transferencias corrientes al sector externo</t>
  </si>
  <si>
    <t>5.4.1.03.01.</t>
  </si>
  <si>
    <t>Transferencias corrientes a gobiernos extranjeros</t>
  </si>
  <si>
    <t>5.4.1.03.01.01.</t>
  </si>
  <si>
    <t>Donaciones corrientes a gobiernos extranjeros</t>
  </si>
  <si>
    <t>5.4.1.03.01.02.</t>
  </si>
  <si>
    <t>Servicios corrientes en especie a gobiernos extranjeros</t>
  </si>
  <si>
    <t>5.4.1.03.01.99.</t>
  </si>
  <si>
    <t>Otras transferencias corrientes a gobiernos extranjeros</t>
  </si>
  <si>
    <t>5.4.1.03.02.</t>
  </si>
  <si>
    <t>Transferencias corrientes a organismos internacionales</t>
  </si>
  <si>
    <t>5.4.1.03.02.01.</t>
  </si>
  <si>
    <t>Donaciones corrientes a organismos internacionales</t>
  </si>
  <si>
    <t>5.4.1.03.02.01.0.99999</t>
  </si>
  <si>
    <t>ALIANZA GLOBAL DE LAS INSTITUCIONES NACIONALES EN DERECHOS HUMANOS GANHRI</t>
  </si>
  <si>
    <t/>
  </si>
  <si>
    <t>Balance de Comprobación</t>
  </si>
  <si>
    <t>NOMBRE CUENTA</t>
  </si>
  <si>
    <t>SALDO INICIAL</t>
  </si>
  <si>
    <t>DEBITOS PERIODO</t>
  </si>
  <si>
    <t>SALDO FINAL</t>
  </si>
  <si>
    <t>GRAN TOTAL</t>
  </si>
  <si>
    <t>Código Institucional:</t>
  </si>
  <si>
    <t>IDEntidad</t>
  </si>
  <si>
    <t>UnidadTiempoPeriodo</t>
  </si>
  <si>
    <t>Periodo</t>
  </si>
  <si>
    <t>T1</t>
  </si>
  <si>
    <t>T2</t>
  </si>
  <si>
    <t>T3</t>
  </si>
  <si>
    <t>T4</t>
  </si>
  <si>
    <t>B1</t>
  </si>
  <si>
    <t>B2</t>
  </si>
  <si>
    <t>B3</t>
  </si>
  <si>
    <t>B4</t>
  </si>
  <si>
    <t>B5</t>
  </si>
  <si>
    <t>B6</t>
  </si>
  <si>
    <t>S1</t>
  </si>
  <si>
    <t>S2</t>
  </si>
  <si>
    <t>C1</t>
  </si>
  <si>
    <t>C2</t>
  </si>
  <si>
    <t>C3</t>
  </si>
  <si>
    <t>A1</t>
  </si>
  <si>
    <t>31 de Diciembre</t>
  </si>
  <si>
    <t>28 de Febrero</t>
  </si>
  <si>
    <t>30 de Abril</t>
  </si>
  <si>
    <t>30 de Junio</t>
  </si>
  <si>
    <t>31 de Agosto</t>
  </si>
  <si>
    <t>31 de Octubre</t>
  </si>
  <si>
    <t>31 de Marzo</t>
  </si>
  <si>
    <t>30 de Setiembre</t>
  </si>
  <si>
    <t>CREDITOS PERIODO</t>
  </si>
  <si>
    <t>Moneda: CRC</t>
  </si>
  <si>
    <t>AL 28 DE FEBRERO DEL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</si>
</sst>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6\4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" fillId="0" borderId="0" xfId="51" applyFont="1" applyFill="1" applyBorder="1" applyAlignment="1">
      <alignment wrapText="1"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9" fontId="7" fillId="34" borderId="10" xfId="0" applyNumberFormat="1" applyFont="1" applyFill="1" applyBorder="1" applyAlignment="1" quotePrefix="1">
      <alignment horizontal="center"/>
    </xf>
    <xf numFmtId="4" fontId="7" fillId="34" borderId="10" xfId="0" applyNumberFormat="1" applyFont="1" applyFill="1" applyBorder="1" applyAlignment="1" quotePrefix="1">
      <alignment horizontal="center"/>
    </xf>
    <xf numFmtId="49" fontId="8" fillId="34" borderId="10" xfId="0" applyNumberFormat="1" applyFont="1" applyFill="1" applyBorder="1" applyAlignment="1" quotePrefix="1">
      <alignment horizontal="center"/>
    </xf>
    <xf numFmtId="49" fontId="10" fillId="0" borderId="0" xfId="52" applyNumberFormat="1" applyFont="1" applyFill="1" applyAlignment="1">
      <alignment horizontal="center" vertical="top"/>
      <protection/>
    </xf>
    <xf numFmtId="49" fontId="11" fillId="35" borderId="0" xfId="52" applyNumberFormat="1" applyFont="1" applyFill="1" applyAlignment="1">
      <alignment horizontal="left" vertical="top"/>
      <protection/>
    </xf>
    <xf numFmtId="0" fontId="10" fillId="35" borderId="0" xfId="52" applyFont="1" applyFill="1" applyAlignment="1">
      <alignment vertical="top" wrapText="1"/>
      <protection/>
    </xf>
    <xf numFmtId="4" fontId="10" fillId="35" borderId="0" xfId="52" applyNumberFormat="1" applyFont="1" applyFill="1" applyAlignment="1">
      <alignment horizontal="center" vertical="top" wrapText="1"/>
      <protection/>
    </xf>
    <xf numFmtId="49" fontId="11" fillId="35" borderId="0" xfId="52" applyNumberFormat="1" applyFont="1" applyFill="1" applyBorder="1" applyAlignment="1">
      <alignment horizontal="left" vertical="top"/>
      <protection/>
    </xf>
    <xf numFmtId="0" fontId="11" fillId="35" borderId="0" xfId="52" applyFont="1" applyFill="1" applyBorder="1" applyAlignment="1">
      <alignment vertical="top" wrapText="1"/>
      <protection/>
    </xf>
    <xf numFmtId="4" fontId="11" fillId="35" borderId="0" xfId="52" applyNumberFormat="1" applyFont="1" applyFill="1" applyBorder="1" applyAlignment="1">
      <alignment horizontal="center" vertical="top" wrapText="1"/>
      <protection/>
    </xf>
    <xf numFmtId="4" fontId="11" fillId="35" borderId="0" xfId="52" applyNumberFormat="1" applyFont="1" applyFill="1" applyAlignment="1">
      <alignment horizontal="center" vertical="top" wrapText="1"/>
      <protection/>
    </xf>
    <xf numFmtId="4" fontId="11" fillId="35" borderId="0" xfId="52" applyNumberFormat="1" applyFont="1" applyFill="1" applyBorder="1" applyAlignment="1">
      <alignment horizontal="center" vertical="top"/>
      <protection/>
    </xf>
    <xf numFmtId="49" fontId="2" fillId="35" borderId="0" xfId="52" applyNumberFormat="1" applyFill="1" applyBorder="1" applyAlignment="1">
      <alignment horizontal="left" vertical="top"/>
      <protection/>
    </xf>
    <xf numFmtId="0" fontId="2" fillId="35" borderId="0" xfId="52" applyFill="1" applyBorder="1" applyAlignment="1">
      <alignment vertical="top" wrapText="1"/>
      <protection/>
    </xf>
    <xf numFmtId="4" fontId="0" fillId="35" borderId="0" xfId="0" applyNumberFormat="1" applyFill="1" applyAlignment="1">
      <alignment horizontal="center"/>
    </xf>
    <xf numFmtId="4" fontId="2" fillId="35" borderId="0" xfId="52" applyNumberFormat="1" applyFont="1" applyFill="1" applyAlignment="1">
      <alignment horizontal="center" vertical="top" wrapText="1"/>
      <protection/>
    </xf>
    <xf numFmtId="4" fontId="2" fillId="35" borderId="0" xfId="52" applyNumberFormat="1" applyFill="1" applyBorder="1" applyAlignment="1">
      <alignment horizontal="center" vertical="top" wrapText="1"/>
      <protection/>
    </xf>
    <xf numFmtId="49" fontId="12" fillId="35" borderId="0" xfId="52" applyNumberFormat="1" applyFont="1" applyFill="1" applyBorder="1" applyAlignment="1">
      <alignment horizontal="left" vertical="top"/>
      <protection/>
    </xf>
    <xf numFmtId="0" fontId="12" fillId="35" borderId="0" xfId="52" applyFont="1" applyFill="1" applyBorder="1" applyAlignment="1">
      <alignment vertical="top" wrapText="1"/>
      <protection/>
    </xf>
    <xf numFmtId="49" fontId="2" fillId="35" borderId="0" xfId="52" applyNumberFormat="1" applyFont="1" applyFill="1" applyBorder="1" applyAlignment="1">
      <alignment horizontal="left" vertical="top"/>
      <protection/>
    </xf>
    <xf numFmtId="0" fontId="12" fillId="35" borderId="0" xfId="51" applyFont="1" applyFill="1" applyAlignment="1">
      <alignment vertical="top" wrapText="1"/>
      <protection/>
    </xf>
    <xf numFmtId="49" fontId="12" fillId="35" borderId="0" xfId="51" applyNumberFormat="1" applyFont="1" applyFill="1" applyAlignment="1">
      <alignment vertical="top"/>
      <protection/>
    </xf>
    <xf numFmtId="0" fontId="2" fillId="35" borderId="0" xfId="0" applyFont="1" applyFill="1" applyAlignment="1">
      <alignment vertical="center" wrapText="1"/>
    </xf>
    <xf numFmtId="4" fontId="13" fillId="35" borderId="0" xfId="0" applyNumberFormat="1" applyFont="1" applyFill="1" applyAlignment="1">
      <alignment horizontal="center"/>
    </xf>
    <xf numFmtId="0" fontId="2" fillId="35" borderId="0" xfId="52" applyFont="1" applyFill="1" applyBorder="1" applyAlignment="1">
      <alignment vertical="top" wrapText="1"/>
      <protection/>
    </xf>
    <xf numFmtId="49" fontId="0" fillId="35" borderId="0" xfId="0" applyNumberFormat="1" applyFill="1" applyAlignment="1">
      <alignment vertical="top"/>
    </xf>
    <xf numFmtId="0" fontId="0" fillId="35" borderId="0" xfId="0" applyFill="1" applyAlignment="1">
      <alignment vertical="top" wrapText="1"/>
    </xf>
    <xf numFmtId="0" fontId="11" fillId="35" borderId="0" xfId="0" applyFont="1" applyFill="1" applyAlignment="1">
      <alignment vertical="top" wrapText="1"/>
    </xf>
    <xf numFmtId="0" fontId="12" fillId="35" borderId="0" xfId="0" applyFont="1" applyFill="1" applyAlignment="1">
      <alignment vertical="top" wrapText="1"/>
    </xf>
    <xf numFmtId="0" fontId="2" fillId="35" borderId="0" xfId="0" applyFont="1" applyFill="1" applyAlignment="1">
      <alignment vertical="top" wrapText="1"/>
    </xf>
    <xf numFmtId="49" fontId="10" fillId="35" borderId="0" xfId="52" applyNumberFormat="1" applyFont="1" applyFill="1" applyBorder="1" applyAlignment="1">
      <alignment horizontal="left" vertical="top"/>
      <protection/>
    </xf>
    <xf numFmtId="0" fontId="10" fillId="35" borderId="0" xfId="52" applyFont="1" applyFill="1" applyBorder="1" applyAlignment="1">
      <alignment vertical="top" wrapText="1"/>
      <protection/>
    </xf>
    <xf numFmtId="4" fontId="10" fillId="35" borderId="0" xfId="52" applyNumberFormat="1" applyFont="1" applyFill="1" applyBorder="1" applyAlignment="1">
      <alignment horizontal="center" vertical="top" wrapText="1"/>
      <protection/>
    </xf>
    <xf numFmtId="4" fontId="2" fillId="35" borderId="0" xfId="52" applyNumberFormat="1" applyFont="1" applyFill="1" applyBorder="1" applyAlignment="1">
      <alignment horizontal="center" vertical="top" wrapText="1"/>
      <protection/>
    </xf>
    <xf numFmtId="0" fontId="2" fillId="35" borderId="0" xfId="52" applyFont="1" applyFill="1" applyBorder="1" applyAlignment="1">
      <alignment horizontal="left" vertical="top"/>
      <protection/>
    </xf>
    <xf numFmtId="4" fontId="2" fillId="35" borderId="0" xfId="52" applyNumberFormat="1" applyFont="1" applyFill="1" applyBorder="1" applyAlignment="1">
      <alignment horizontal="center" vertical="top"/>
      <protection/>
    </xf>
    <xf numFmtId="49" fontId="2" fillId="36" borderId="0" xfId="52" applyNumberFormat="1" applyFont="1" applyFill="1" applyBorder="1" applyAlignment="1">
      <alignment horizontal="left" vertical="top"/>
      <protection/>
    </xf>
    <xf numFmtId="0" fontId="0" fillId="36" borderId="0" xfId="0" applyFill="1" applyAlignment="1">
      <alignment vertical="top" wrapText="1"/>
    </xf>
    <xf numFmtId="4" fontId="0" fillId="36" borderId="0" xfId="0" applyNumberFormat="1" applyFill="1" applyAlignment="1">
      <alignment horizontal="center"/>
    </xf>
    <xf numFmtId="4" fontId="2" fillId="36" borderId="0" xfId="52" applyNumberFormat="1" applyFont="1" applyFill="1" applyBorder="1" applyAlignment="1">
      <alignment horizontal="center" vertical="top" wrapText="1"/>
      <protection/>
    </xf>
    <xf numFmtId="4" fontId="9" fillId="35" borderId="0" xfId="0" applyNumberFormat="1" applyFont="1" applyFill="1" applyAlignment="1">
      <alignment horizontal="center"/>
    </xf>
    <xf numFmtId="0" fontId="9" fillId="35" borderId="0" xfId="0" applyFont="1" applyFill="1" applyAlignment="1">
      <alignment vertical="top" wrapText="1"/>
    </xf>
    <xf numFmtId="0" fontId="2" fillId="0" borderId="0" xfId="52" applyFill="1" applyBorder="1" applyAlignment="1">
      <alignment vertical="top" wrapText="1"/>
      <protection/>
    </xf>
    <xf numFmtId="49" fontId="7" fillId="34" borderId="11" xfId="0" applyNumberFormat="1" applyFont="1" applyFill="1" applyBorder="1" applyAlignment="1" quotePrefix="1">
      <alignment horizontal="center"/>
    </xf>
    <xf numFmtId="49" fontId="4" fillId="34" borderId="11" xfId="0" applyNumberFormat="1" applyFont="1" applyFill="1" applyBorder="1" applyAlignment="1">
      <alignment/>
    </xf>
    <xf numFmtId="4" fontId="4" fillId="34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Alignment="1" quotePrefix="1">
      <alignment horizontal="center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14" fontId="6" fillId="33" borderId="0" xfId="0" applyNumberFormat="1" applyFont="1" applyFill="1" applyAlignment="1">
      <alignment horizontal="center"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center"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0"/>
  <sheetViews>
    <sheetView tabSelected="1" zoomScalePageLayoutView="0" workbookViewId="0" topLeftCell="A512">
      <selection activeCell="C514" sqref="C514"/>
    </sheetView>
  </sheetViews>
  <sheetFormatPr defaultColWidth="11.421875" defaultRowHeight="15"/>
  <cols>
    <col min="1" max="1" width="17.57421875" style="6" customWidth="1"/>
    <col min="2" max="2" width="24.7109375" style="7" customWidth="1"/>
    <col min="3" max="3" width="45.00390625" style="7" customWidth="1"/>
    <col min="4" max="4" width="16.28125" style="9" customWidth="1"/>
    <col min="5" max="5" width="15.8515625" style="9" customWidth="1"/>
    <col min="6" max="6" width="13.7109375" style="9" customWidth="1"/>
    <col min="7" max="7" width="15.8515625" style="9" customWidth="1"/>
    <col min="8" max="8" width="20.140625" style="6" customWidth="1"/>
    <col min="9" max="16384" width="11.421875" style="6" customWidth="1"/>
  </cols>
  <sheetData>
    <row r="1" ht="12.75">
      <c r="C1" s="8"/>
    </row>
    <row r="3" spans="2:7" ht="15.75">
      <c r="B3" s="57" t="s">
        <v>1079</v>
      </c>
      <c r="C3" s="58"/>
      <c r="D3" s="58"/>
      <c r="E3" s="58"/>
      <c r="F3" s="58"/>
      <c r="G3" s="58"/>
    </row>
    <row r="4" spans="2:7" ht="15.75">
      <c r="B4" s="59" t="s">
        <v>1491</v>
      </c>
      <c r="C4" s="60"/>
      <c r="D4" s="60"/>
      <c r="E4" s="60"/>
      <c r="F4" s="60"/>
      <c r="G4" s="60"/>
    </row>
    <row r="5" spans="2:7" ht="15.75">
      <c r="B5" s="57" t="s">
        <v>1527</v>
      </c>
      <c r="C5" s="58"/>
      <c r="D5" s="58"/>
      <c r="E5" s="58"/>
      <c r="F5" s="58"/>
      <c r="G5" s="58"/>
    </row>
    <row r="6" spans="1:7" ht="15.75">
      <c r="A6" s="10"/>
      <c r="B6" s="63"/>
      <c r="C6" s="62" t="s">
        <v>1497</v>
      </c>
      <c r="D6" s="62"/>
      <c r="E6" s="62"/>
      <c r="F6" s="62"/>
      <c r="G6" s="62"/>
    </row>
    <row r="7" spans="1:7" ht="15.75">
      <c r="A7" s="10"/>
      <c r="B7" s="64" t="s">
        <v>1526</v>
      </c>
      <c r="C7" s="65" t="s">
        <v>1497</v>
      </c>
      <c r="D7" s="65"/>
      <c r="E7" s="65"/>
      <c r="F7" s="65"/>
      <c r="G7" s="65"/>
    </row>
    <row r="8" spans="1:7" ht="15.75">
      <c r="A8" s="10"/>
      <c r="B8" s="61">
        <v>43131</v>
      </c>
      <c r="C8" s="62"/>
      <c r="D8" s="62"/>
      <c r="E8" s="62"/>
      <c r="F8" s="62"/>
      <c r="G8" s="62"/>
    </row>
    <row r="9" spans="1:7" ht="12.75">
      <c r="A9" s="13" t="s">
        <v>1</v>
      </c>
      <c r="B9" s="13" t="s">
        <v>0</v>
      </c>
      <c r="C9" s="11" t="s">
        <v>1492</v>
      </c>
      <c r="D9" s="12" t="s">
        <v>1493</v>
      </c>
      <c r="E9" s="12" t="s">
        <v>1494</v>
      </c>
      <c r="F9" s="12" t="s">
        <v>1525</v>
      </c>
      <c r="G9" s="12" t="s">
        <v>1495</v>
      </c>
    </row>
    <row r="10" spans="1:7" ht="12.75">
      <c r="A10" s="14">
        <v>1.1</v>
      </c>
      <c r="B10" s="15" t="s">
        <v>779</v>
      </c>
      <c r="C10" s="16" t="s">
        <v>651</v>
      </c>
      <c r="D10" s="17">
        <f>+ROUND(D11+D64,2)</f>
        <v>2167447804.39</v>
      </c>
      <c r="E10" s="17">
        <f>+ROUND(E11+E64,2)</f>
        <v>105858928.86</v>
      </c>
      <c r="F10" s="17">
        <f>+ROUND(F11+F64,2)</f>
        <v>17569726.24</v>
      </c>
      <c r="G10" s="17">
        <f>+ROUND(D10+E10-F10,2)</f>
        <v>2255737007.01</v>
      </c>
    </row>
    <row r="11" spans="1:7" ht="12.75">
      <c r="A11" s="14">
        <v>1.1</v>
      </c>
      <c r="B11" s="18" t="s">
        <v>780</v>
      </c>
      <c r="C11" s="19" t="s">
        <v>652</v>
      </c>
      <c r="D11" s="20">
        <f>+ROUND(D12+D21+D27+D60,2)</f>
        <v>334470649.16</v>
      </c>
      <c r="E11" s="20">
        <f>+ROUND(E12+E21+E27+E60,2)</f>
        <v>67519080.71</v>
      </c>
      <c r="F11" s="20">
        <f>+ROUND(F12+F21+F27+F60,2)</f>
        <v>7392616.9</v>
      </c>
      <c r="G11" s="21">
        <f aca="true" t="shared" si="0" ref="G11:G74">+ROUND(D11+E11-F11,2)</f>
        <v>394597112.97</v>
      </c>
    </row>
    <row r="12" spans="1:7" ht="12.75">
      <c r="A12" s="14">
        <v>1.1</v>
      </c>
      <c r="B12" s="18" t="s">
        <v>653</v>
      </c>
      <c r="C12" s="19" t="s">
        <v>782</v>
      </c>
      <c r="D12" s="22">
        <f aca="true" t="shared" si="1" ref="D12:F14">+ROUND(D13,2)</f>
        <v>71390918.81</v>
      </c>
      <c r="E12" s="22">
        <f t="shared" si="1"/>
        <v>0</v>
      </c>
      <c r="F12" s="22">
        <f t="shared" si="1"/>
        <v>834996.58</v>
      </c>
      <c r="G12" s="21">
        <f t="shared" si="0"/>
        <v>70555922.23</v>
      </c>
    </row>
    <row r="13" spans="1:7" ht="15">
      <c r="A13" s="14">
        <v>1.1</v>
      </c>
      <c r="B13" s="23" t="s">
        <v>778</v>
      </c>
      <c r="C13" s="24" t="s">
        <v>654</v>
      </c>
      <c r="D13" s="25">
        <f t="shared" si="1"/>
        <v>71390918.81</v>
      </c>
      <c r="E13" s="25">
        <f t="shared" si="1"/>
        <v>0</v>
      </c>
      <c r="F13" s="25">
        <f t="shared" si="1"/>
        <v>834996.58</v>
      </c>
      <c r="G13" s="26">
        <f t="shared" si="0"/>
        <v>70555922.23</v>
      </c>
    </row>
    <row r="14" spans="1:7" ht="12.75">
      <c r="A14" s="14">
        <v>1.1</v>
      </c>
      <c r="B14" s="23" t="s">
        <v>655</v>
      </c>
      <c r="C14" s="24" t="s">
        <v>656</v>
      </c>
      <c r="D14" s="27">
        <f t="shared" si="1"/>
        <v>71390918.81</v>
      </c>
      <c r="E14" s="27">
        <f t="shared" si="1"/>
        <v>0</v>
      </c>
      <c r="F14" s="27">
        <f t="shared" si="1"/>
        <v>834996.58</v>
      </c>
      <c r="G14" s="26">
        <f t="shared" si="0"/>
        <v>70555922.23</v>
      </c>
    </row>
    <row r="15" spans="1:7" ht="15">
      <c r="A15" s="14">
        <v>1.1</v>
      </c>
      <c r="B15" s="23" t="s">
        <v>657</v>
      </c>
      <c r="C15" s="24" t="s">
        <v>658</v>
      </c>
      <c r="D15" s="25">
        <f>+ROUND(D16+D17+D19,2)</f>
        <v>71390918.81</v>
      </c>
      <c r="E15" s="25">
        <f>+ROUND(E16+E17+E19,2)</f>
        <v>0</v>
      </c>
      <c r="F15" s="25">
        <f>+ROUND(F16+F17+F19,2)</f>
        <v>834996.58</v>
      </c>
      <c r="G15" s="26">
        <f t="shared" si="0"/>
        <v>70555922.23</v>
      </c>
    </row>
    <row r="16" spans="1:7" ht="15">
      <c r="A16" s="14">
        <v>1.1</v>
      </c>
      <c r="B16" s="28" t="s">
        <v>783</v>
      </c>
      <c r="C16" s="29" t="s">
        <v>784</v>
      </c>
      <c r="D16" s="25">
        <v>0</v>
      </c>
      <c r="E16" s="25">
        <v>0</v>
      </c>
      <c r="F16" s="25">
        <v>0</v>
      </c>
      <c r="G16" s="26">
        <f t="shared" si="0"/>
        <v>0</v>
      </c>
    </row>
    <row r="17" spans="1:7" ht="15">
      <c r="A17" s="14">
        <v>1.1</v>
      </c>
      <c r="B17" s="23" t="s">
        <v>659</v>
      </c>
      <c r="C17" s="24" t="s">
        <v>660</v>
      </c>
      <c r="D17" s="25">
        <f>+ROUND(D18,2)</f>
        <v>25074584.75</v>
      </c>
      <c r="E17" s="25">
        <f>+ROUND(E18,2)</f>
        <v>0</v>
      </c>
      <c r="F17" s="25">
        <f>+ROUND(F18,2)</f>
        <v>610546.92</v>
      </c>
      <c r="G17" s="26">
        <f t="shared" si="0"/>
        <v>24464037.83</v>
      </c>
    </row>
    <row r="18" spans="1:7" ht="15">
      <c r="A18" s="14">
        <v>1.1</v>
      </c>
      <c r="B18" s="30" t="s">
        <v>777</v>
      </c>
      <c r="C18" s="31" t="s">
        <v>785</v>
      </c>
      <c r="D18" s="25">
        <v>25074584.75</v>
      </c>
      <c r="E18" s="25">
        <v>0</v>
      </c>
      <c r="F18" s="25">
        <v>610546.92</v>
      </c>
      <c r="G18" s="26">
        <f t="shared" si="0"/>
        <v>24464037.83</v>
      </c>
    </row>
    <row r="19" spans="1:7" ht="15">
      <c r="A19" s="14">
        <v>1.1</v>
      </c>
      <c r="B19" s="28" t="s">
        <v>786</v>
      </c>
      <c r="C19" s="29" t="s">
        <v>787</v>
      </c>
      <c r="D19" s="25">
        <f>+ROUND(D20,2)</f>
        <v>46316334.06</v>
      </c>
      <c r="E19" s="25">
        <f>+ROUND(E20,2)</f>
        <v>0</v>
      </c>
      <c r="F19" s="25">
        <f>SUM(F20:F20)</f>
        <v>224449.66</v>
      </c>
      <c r="G19" s="26">
        <f t="shared" si="0"/>
        <v>46091884.4</v>
      </c>
    </row>
    <row r="20" spans="1:7" ht="15">
      <c r="A20" s="14">
        <v>1.1</v>
      </c>
      <c r="B20" s="32" t="s">
        <v>788</v>
      </c>
      <c r="C20" s="33" t="s">
        <v>15</v>
      </c>
      <c r="D20" s="25">
        <v>46316334.06</v>
      </c>
      <c r="E20" s="25">
        <v>0</v>
      </c>
      <c r="F20" s="25">
        <v>224449.66</v>
      </c>
      <c r="G20" s="26">
        <f t="shared" si="0"/>
        <v>46091884.4</v>
      </c>
    </row>
    <row r="21" spans="1:7" ht="12.75">
      <c r="A21" s="14">
        <v>1.1</v>
      </c>
      <c r="B21" s="18" t="s">
        <v>661</v>
      </c>
      <c r="C21" s="19" t="s">
        <v>662</v>
      </c>
      <c r="D21" s="20">
        <f>+ROUND(D22,2)</f>
        <v>210939258.94</v>
      </c>
      <c r="E21" s="20">
        <f>+ROUND(E22,2)</f>
        <v>53400553.24</v>
      </c>
      <c r="F21" s="20">
        <f>+ROUND(F22,2)</f>
        <v>0</v>
      </c>
      <c r="G21" s="20">
        <f t="shared" si="0"/>
        <v>264339812.18</v>
      </c>
    </row>
    <row r="22" spans="1:7" ht="12.75">
      <c r="A22" s="14">
        <v>1.1</v>
      </c>
      <c r="B22" s="23" t="s">
        <v>776</v>
      </c>
      <c r="C22" s="24" t="s">
        <v>663</v>
      </c>
      <c r="D22" s="27">
        <f aca="true" t="shared" si="2" ref="D22:E25">+ROUND(D23,2)</f>
        <v>210939258.94</v>
      </c>
      <c r="E22" s="27">
        <f t="shared" si="2"/>
        <v>53400553.24</v>
      </c>
      <c r="F22" s="27">
        <f>+F23</f>
        <v>0</v>
      </c>
      <c r="G22" s="26">
        <f t="shared" si="0"/>
        <v>264339812.18</v>
      </c>
    </row>
    <row r="23" spans="1:7" ht="25.5">
      <c r="A23" s="14">
        <v>1.1</v>
      </c>
      <c r="B23" s="23" t="s">
        <v>789</v>
      </c>
      <c r="C23" s="24" t="s">
        <v>790</v>
      </c>
      <c r="D23" s="27">
        <f t="shared" si="2"/>
        <v>210939258.94</v>
      </c>
      <c r="E23" s="27">
        <f t="shared" si="2"/>
        <v>53400553.24</v>
      </c>
      <c r="F23" s="27">
        <f>+F24</f>
        <v>0</v>
      </c>
      <c r="G23" s="26">
        <f t="shared" si="0"/>
        <v>264339812.18</v>
      </c>
    </row>
    <row r="24" spans="1:7" ht="15">
      <c r="A24" s="14">
        <v>1.1</v>
      </c>
      <c r="B24" s="23" t="s">
        <v>791</v>
      </c>
      <c r="C24" s="24" t="s">
        <v>792</v>
      </c>
      <c r="D24" s="34">
        <f t="shared" si="2"/>
        <v>210939258.94</v>
      </c>
      <c r="E24" s="34">
        <f t="shared" si="2"/>
        <v>53400553.24</v>
      </c>
      <c r="F24" s="34">
        <f>+F25</f>
        <v>0</v>
      </c>
      <c r="G24" s="26">
        <f t="shared" si="0"/>
        <v>264339812.18</v>
      </c>
    </row>
    <row r="25" spans="1:7" ht="15">
      <c r="A25" s="14">
        <v>1.1</v>
      </c>
      <c r="B25" s="30" t="s">
        <v>793</v>
      </c>
      <c r="C25" s="24" t="s">
        <v>792</v>
      </c>
      <c r="D25" s="34">
        <f t="shared" si="2"/>
        <v>210939258.94</v>
      </c>
      <c r="E25" s="34">
        <f t="shared" si="2"/>
        <v>53400553.24</v>
      </c>
      <c r="F25" s="34">
        <f>+F26</f>
        <v>0</v>
      </c>
      <c r="G25" s="26">
        <f t="shared" si="0"/>
        <v>264339812.18</v>
      </c>
    </row>
    <row r="26" spans="1:7" ht="15">
      <c r="A26" s="14">
        <v>1.1</v>
      </c>
      <c r="B26" s="30" t="s">
        <v>794</v>
      </c>
      <c r="C26" s="35" t="s">
        <v>15</v>
      </c>
      <c r="D26" s="34">
        <v>210939258.94</v>
      </c>
      <c r="E26" s="25">
        <v>53400553.24</v>
      </c>
      <c r="F26" s="25">
        <v>0</v>
      </c>
      <c r="G26" s="26">
        <f t="shared" si="0"/>
        <v>264339812.18</v>
      </c>
    </row>
    <row r="27" spans="1:7" ht="12.75">
      <c r="A27" s="14">
        <v>1.1</v>
      </c>
      <c r="B27" s="18" t="s">
        <v>795</v>
      </c>
      <c r="C27" s="19" t="s">
        <v>796</v>
      </c>
      <c r="D27" s="20">
        <f>+ROUND(D28,2)</f>
        <v>40242770.27</v>
      </c>
      <c r="E27" s="20">
        <f>+ROUND(E28,2)</f>
        <v>801288</v>
      </c>
      <c r="F27" s="20">
        <f>+ROUND(F28,2)</f>
        <v>6557620.32</v>
      </c>
      <c r="G27" s="21">
        <f t="shared" si="0"/>
        <v>34486437.95</v>
      </c>
    </row>
    <row r="28" spans="1:7" ht="25.5">
      <c r="A28" s="14">
        <v>1.1</v>
      </c>
      <c r="B28" s="23" t="s">
        <v>797</v>
      </c>
      <c r="C28" s="24" t="s">
        <v>798</v>
      </c>
      <c r="D28" s="27">
        <f>+ROUND(D29+D35+D39+D47+D51,2)</f>
        <v>40242770.27</v>
      </c>
      <c r="E28" s="27">
        <f>+ROUND(E29+E35+E39+E47+E51,2)</f>
        <v>801288</v>
      </c>
      <c r="F28" s="27">
        <f>+ROUND(F29+F35+F39+F47+F51,2)</f>
        <v>6557620.32</v>
      </c>
      <c r="G28" s="26">
        <f t="shared" si="0"/>
        <v>34486437.95</v>
      </c>
    </row>
    <row r="29" spans="1:7" ht="12.75">
      <c r="A29" s="14">
        <v>1.1</v>
      </c>
      <c r="B29" s="23" t="s">
        <v>799</v>
      </c>
      <c r="C29" s="24" t="s">
        <v>736</v>
      </c>
      <c r="D29" s="27">
        <f>+ROUND(D30+D31+D32+D33+D34,2)</f>
        <v>16456452.9</v>
      </c>
      <c r="E29" s="27">
        <f>SUM(E30:E34)</f>
        <v>509655</v>
      </c>
      <c r="F29" s="27">
        <f>+ROUND(F30+F31+F32+F33+F34,2)</f>
        <v>1205628.91</v>
      </c>
      <c r="G29" s="26">
        <f t="shared" si="0"/>
        <v>15760478.99</v>
      </c>
    </row>
    <row r="30" spans="1:7" ht="15">
      <c r="A30" s="14">
        <v>1.1</v>
      </c>
      <c r="B30" s="23" t="s">
        <v>800</v>
      </c>
      <c r="C30" s="24" t="s">
        <v>801</v>
      </c>
      <c r="D30" s="25">
        <v>5581731.54</v>
      </c>
      <c r="E30" s="25">
        <v>0</v>
      </c>
      <c r="F30" s="25">
        <v>981912</v>
      </c>
      <c r="G30" s="26">
        <f t="shared" si="0"/>
        <v>4599819.54</v>
      </c>
    </row>
    <row r="31" spans="1:7" ht="15">
      <c r="A31" s="14">
        <v>1.1</v>
      </c>
      <c r="B31" s="23" t="s">
        <v>802</v>
      </c>
      <c r="C31" s="24" t="s">
        <v>803</v>
      </c>
      <c r="D31" s="25">
        <v>44700</v>
      </c>
      <c r="E31" s="25">
        <v>0</v>
      </c>
      <c r="F31" s="25">
        <v>0</v>
      </c>
      <c r="G31" s="26">
        <f t="shared" si="0"/>
        <v>44700</v>
      </c>
    </row>
    <row r="32" spans="1:7" ht="15">
      <c r="A32" s="14">
        <v>1.1</v>
      </c>
      <c r="B32" s="23" t="s">
        <v>804</v>
      </c>
      <c r="C32" s="24" t="s">
        <v>805</v>
      </c>
      <c r="D32" s="25">
        <v>0</v>
      </c>
      <c r="E32" s="25">
        <v>0</v>
      </c>
      <c r="F32" s="25">
        <v>0</v>
      </c>
      <c r="G32" s="26">
        <f t="shared" si="0"/>
        <v>0</v>
      </c>
    </row>
    <row r="33" spans="1:7" ht="15">
      <c r="A33" s="14">
        <v>1.1</v>
      </c>
      <c r="B33" s="23" t="s">
        <v>806</v>
      </c>
      <c r="C33" s="24" t="s">
        <v>738</v>
      </c>
      <c r="D33" s="25">
        <v>10649709.28</v>
      </c>
      <c r="E33" s="25">
        <v>509655</v>
      </c>
      <c r="F33" s="25">
        <v>223716.91</v>
      </c>
      <c r="G33" s="26">
        <f t="shared" si="0"/>
        <v>10935647.37</v>
      </c>
    </row>
    <row r="34" spans="1:7" ht="15">
      <c r="A34" s="14">
        <v>1.1</v>
      </c>
      <c r="B34" s="23" t="s">
        <v>807</v>
      </c>
      <c r="C34" s="24" t="s">
        <v>808</v>
      </c>
      <c r="D34" s="25">
        <v>180312.08</v>
      </c>
      <c r="E34" s="25">
        <v>0</v>
      </c>
      <c r="F34" s="25">
        <v>0</v>
      </c>
      <c r="G34" s="26">
        <f t="shared" si="0"/>
        <v>180312.08</v>
      </c>
    </row>
    <row r="35" spans="1:7" ht="15">
      <c r="A35" s="14">
        <v>1.1</v>
      </c>
      <c r="B35" s="36" t="s">
        <v>809</v>
      </c>
      <c r="C35" s="37" t="s">
        <v>810</v>
      </c>
      <c r="D35" s="27">
        <f>+ROUND(D36+D37,2)</f>
        <v>690211.47</v>
      </c>
      <c r="E35" s="27">
        <f>+ROUND(E36+E37,2)</f>
        <v>0</v>
      </c>
      <c r="F35" s="27">
        <f>+ROUND(F36+F37,2)</f>
        <v>48313.44</v>
      </c>
      <c r="G35" s="26">
        <f t="shared" si="0"/>
        <v>641898.03</v>
      </c>
    </row>
    <row r="36" spans="1:7" ht="15">
      <c r="A36" s="14">
        <v>1.1</v>
      </c>
      <c r="B36" s="36" t="s">
        <v>811</v>
      </c>
      <c r="C36" s="37" t="s">
        <v>812</v>
      </c>
      <c r="D36" s="25">
        <v>0</v>
      </c>
      <c r="E36" s="25">
        <v>0</v>
      </c>
      <c r="F36" s="25">
        <v>0</v>
      </c>
      <c r="G36" s="26">
        <f t="shared" si="0"/>
        <v>0</v>
      </c>
    </row>
    <row r="37" spans="1:7" ht="15">
      <c r="A37" s="14">
        <v>1.1</v>
      </c>
      <c r="B37" s="36" t="s">
        <v>813</v>
      </c>
      <c r="C37" s="37" t="s">
        <v>814</v>
      </c>
      <c r="D37" s="25">
        <v>690211.47</v>
      </c>
      <c r="E37" s="25">
        <v>0</v>
      </c>
      <c r="F37" s="25">
        <v>48313.44</v>
      </c>
      <c r="G37" s="26">
        <f t="shared" si="0"/>
        <v>641898.03</v>
      </c>
    </row>
    <row r="38" spans="1:7" ht="15">
      <c r="A38" s="14">
        <v>1.1</v>
      </c>
      <c r="B38" s="36" t="s">
        <v>815</v>
      </c>
      <c r="C38" s="37" t="s">
        <v>816</v>
      </c>
      <c r="D38" s="25">
        <v>0</v>
      </c>
      <c r="E38" s="25">
        <v>0</v>
      </c>
      <c r="F38" s="25">
        <v>0</v>
      </c>
      <c r="G38" s="26">
        <f t="shared" si="0"/>
        <v>0</v>
      </c>
    </row>
    <row r="39" spans="1:7" ht="25.5">
      <c r="A39" s="14">
        <v>1.1</v>
      </c>
      <c r="B39" s="23" t="s">
        <v>817</v>
      </c>
      <c r="C39" s="24" t="s">
        <v>818</v>
      </c>
      <c r="D39" s="27">
        <f>+ROUND(D40+D41+D42+D43+D44+D45+D46,2)</f>
        <v>6569041.37</v>
      </c>
      <c r="E39" s="27">
        <f>+ROUND(E40+E41+E42+E43+E44+E45+E46,2)</f>
        <v>26000</v>
      </c>
      <c r="F39" s="27">
        <f>+ROUND(F40+F41+F42+F43+F44+F45+F46,2)</f>
        <v>2207578.63</v>
      </c>
      <c r="G39" s="26">
        <f t="shared" si="0"/>
        <v>4387462.74</v>
      </c>
    </row>
    <row r="40" spans="1:7" ht="11.25" customHeight="1">
      <c r="A40" s="14">
        <v>1.1</v>
      </c>
      <c r="B40" s="23" t="s">
        <v>819</v>
      </c>
      <c r="C40" s="24" t="s">
        <v>820</v>
      </c>
      <c r="D40" s="25">
        <v>1117310.4</v>
      </c>
      <c r="E40" s="25">
        <v>0</v>
      </c>
      <c r="F40" s="25">
        <v>453813</v>
      </c>
      <c r="G40" s="26">
        <f t="shared" si="0"/>
        <v>663497.4</v>
      </c>
    </row>
    <row r="41" spans="1:7" ht="15">
      <c r="A41" s="14">
        <v>1.1</v>
      </c>
      <c r="B41" s="23" t="s">
        <v>821</v>
      </c>
      <c r="C41" s="24" t="s">
        <v>822</v>
      </c>
      <c r="D41" s="25">
        <v>25000</v>
      </c>
      <c r="E41" s="25">
        <v>0</v>
      </c>
      <c r="F41" s="25">
        <v>0</v>
      </c>
      <c r="G41" s="26">
        <f t="shared" si="0"/>
        <v>25000</v>
      </c>
    </row>
    <row r="42" spans="1:7" ht="15">
      <c r="A42" s="14">
        <v>1.1</v>
      </c>
      <c r="B42" s="23" t="s">
        <v>823</v>
      </c>
      <c r="C42" s="24" t="s">
        <v>824</v>
      </c>
      <c r="D42" s="25">
        <v>69204</v>
      </c>
      <c r="E42" s="25">
        <v>0</v>
      </c>
      <c r="F42" s="25">
        <v>0</v>
      </c>
      <c r="G42" s="26">
        <f t="shared" si="0"/>
        <v>69204</v>
      </c>
    </row>
    <row r="43" spans="1:7" ht="25.5">
      <c r="A43" s="14">
        <v>1.1</v>
      </c>
      <c r="B43" s="23" t="s">
        <v>825</v>
      </c>
      <c r="C43" s="24" t="s">
        <v>826</v>
      </c>
      <c r="D43" s="25">
        <v>4149946.18</v>
      </c>
      <c r="E43" s="25">
        <v>0</v>
      </c>
      <c r="F43" s="25">
        <v>1549824</v>
      </c>
      <c r="G43" s="26">
        <f t="shared" si="0"/>
        <v>2600122.18</v>
      </c>
    </row>
    <row r="44" spans="1:7" ht="15">
      <c r="A44" s="14">
        <v>1.1</v>
      </c>
      <c r="B44" s="23" t="s">
        <v>827</v>
      </c>
      <c r="C44" s="24" t="s">
        <v>828</v>
      </c>
      <c r="D44" s="25">
        <v>99160.84</v>
      </c>
      <c r="E44" s="25">
        <v>0</v>
      </c>
      <c r="F44" s="25">
        <v>74370.63</v>
      </c>
      <c r="G44" s="26">
        <f t="shared" si="0"/>
        <v>24790.21</v>
      </c>
    </row>
    <row r="45" spans="1:7" ht="15">
      <c r="A45" s="14">
        <v>1.1</v>
      </c>
      <c r="B45" s="23" t="s">
        <v>829</v>
      </c>
      <c r="C45" s="24" t="s">
        <v>830</v>
      </c>
      <c r="D45" s="25">
        <v>142493.57</v>
      </c>
      <c r="E45" s="25">
        <v>26000</v>
      </c>
      <c r="F45" s="25">
        <v>129571</v>
      </c>
      <c r="G45" s="26">
        <f t="shared" si="0"/>
        <v>38922.57</v>
      </c>
    </row>
    <row r="46" spans="1:7" ht="25.5">
      <c r="A46" s="14">
        <v>1.1</v>
      </c>
      <c r="B46" s="23" t="s">
        <v>831</v>
      </c>
      <c r="C46" s="24" t="s">
        <v>832</v>
      </c>
      <c r="D46" s="25">
        <v>965926.38</v>
      </c>
      <c r="E46" s="25">
        <v>0</v>
      </c>
      <c r="F46" s="25">
        <v>0</v>
      </c>
      <c r="G46" s="26">
        <f t="shared" si="0"/>
        <v>965926.38</v>
      </c>
    </row>
    <row r="47" spans="1:7" ht="12.75">
      <c r="A47" s="14">
        <v>1.1</v>
      </c>
      <c r="B47" s="23" t="s">
        <v>833</v>
      </c>
      <c r="C47" s="24" t="s">
        <v>834</v>
      </c>
      <c r="D47" s="27">
        <f>+ROUND(D48+D49+D50,2)</f>
        <v>2772606.99</v>
      </c>
      <c r="E47" s="27">
        <f>+ROUND(E48+E49+E50,2)</f>
        <v>221733</v>
      </c>
      <c r="F47" s="27">
        <f>+ROUND(F48+F49+F50,2)</f>
        <v>1295317</v>
      </c>
      <c r="G47" s="26">
        <f t="shared" si="0"/>
        <v>1699022.99</v>
      </c>
    </row>
    <row r="48" spans="1:7" ht="12" customHeight="1">
      <c r="A48" s="14">
        <v>1.1</v>
      </c>
      <c r="B48" s="23" t="s">
        <v>835</v>
      </c>
      <c r="C48" s="24" t="s">
        <v>836</v>
      </c>
      <c r="D48" s="25">
        <v>1292038</v>
      </c>
      <c r="E48" s="25">
        <v>0</v>
      </c>
      <c r="F48" s="25">
        <v>527984</v>
      </c>
      <c r="G48" s="26">
        <f t="shared" si="0"/>
        <v>764054</v>
      </c>
    </row>
    <row r="49" spans="1:7" ht="15">
      <c r="A49" s="14">
        <v>1.1</v>
      </c>
      <c r="B49" s="23" t="s">
        <v>837</v>
      </c>
      <c r="C49" s="35" t="s">
        <v>838</v>
      </c>
      <c r="D49" s="25">
        <v>1480568.99</v>
      </c>
      <c r="E49" s="25">
        <v>221733</v>
      </c>
      <c r="F49" s="25">
        <v>767333</v>
      </c>
      <c r="G49" s="26">
        <f t="shared" si="0"/>
        <v>934968.99</v>
      </c>
    </row>
    <row r="50" spans="1:7" ht="15">
      <c r="A50" s="14">
        <v>1.1</v>
      </c>
      <c r="B50" s="23" t="s">
        <v>839</v>
      </c>
      <c r="C50" s="35" t="s">
        <v>840</v>
      </c>
      <c r="D50" s="25">
        <v>0</v>
      </c>
      <c r="E50" s="25">
        <v>0</v>
      </c>
      <c r="F50" s="25">
        <v>0</v>
      </c>
      <c r="G50" s="26">
        <f t="shared" si="0"/>
        <v>0</v>
      </c>
    </row>
    <row r="51" spans="1:7" ht="12.75">
      <c r="A51" s="14">
        <v>1.1</v>
      </c>
      <c r="B51" s="23" t="s">
        <v>841</v>
      </c>
      <c r="C51" s="24" t="s">
        <v>739</v>
      </c>
      <c r="D51" s="27">
        <f>+ROUND(D52+D53+D54+D55+D56+D57+D58+D59,2)</f>
        <v>13754457.54</v>
      </c>
      <c r="E51" s="27">
        <f>+ROUND(E52+E53+E54+E55+E56+E57+E58+E59,2)</f>
        <v>43900</v>
      </c>
      <c r="F51" s="27">
        <f>+ROUND(F52+F53+F54+F55+F56+F57+F58+F59,2)</f>
        <v>1800782.34</v>
      </c>
      <c r="G51" s="26">
        <f t="shared" si="0"/>
        <v>11997575.2</v>
      </c>
    </row>
    <row r="52" spans="1:7" ht="15">
      <c r="A52" s="14">
        <v>1.1</v>
      </c>
      <c r="B52" s="23" t="s">
        <v>842</v>
      </c>
      <c r="C52" s="24" t="s">
        <v>741</v>
      </c>
      <c r="D52" s="25">
        <v>3553335.01</v>
      </c>
      <c r="E52" s="25">
        <v>14000</v>
      </c>
      <c r="F52" s="25">
        <v>94924.37</v>
      </c>
      <c r="G52" s="26">
        <f t="shared" si="0"/>
        <v>3472410.64</v>
      </c>
    </row>
    <row r="53" spans="1:7" ht="25.5">
      <c r="A53" s="14">
        <v>1.1</v>
      </c>
      <c r="B53" s="23" t="s">
        <v>843</v>
      </c>
      <c r="C53" s="24" t="s">
        <v>844</v>
      </c>
      <c r="D53" s="25">
        <v>900361</v>
      </c>
      <c r="E53" s="25">
        <v>0</v>
      </c>
      <c r="F53" s="25">
        <v>824676</v>
      </c>
      <c r="G53" s="26">
        <f t="shared" si="0"/>
        <v>75685</v>
      </c>
    </row>
    <row r="54" spans="1:7" ht="15">
      <c r="A54" s="14">
        <v>1.1</v>
      </c>
      <c r="B54" s="23" t="s">
        <v>845</v>
      </c>
      <c r="C54" s="24" t="s">
        <v>743</v>
      </c>
      <c r="D54" s="25">
        <v>6864610.41</v>
      </c>
      <c r="E54" s="25">
        <v>0</v>
      </c>
      <c r="F54" s="25">
        <v>540285.29</v>
      </c>
      <c r="G54" s="26">
        <f t="shared" si="0"/>
        <v>6324325.12</v>
      </c>
    </row>
    <row r="55" spans="1:7" ht="15">
      <c r="A55" s="14">
        <v>1.1</v>
      </c>
      <c r="B55" s="23" t="s">
        <v>846</v>
      </c>
      <c r="C55" s="24" t="s">
        <v>847</v>
      </c>
      <c r="D55" s="25">
        <v>398847</v>
      </c>
      <c r="E55" s="25">
        <v>21500</v>
      </c>
      <c r="F55" s="25">
        <v>120000</v>
      </c>
      <c r="G55" s="26">
        <f t="shared" si="0"/>
        <v>300347</v>
      </c>
    </row>
    <row r="56" spans="1:7" ht="12.75" customHeight="1">
      <c r="A56" s="14">
        <v>1.1</v>
      </c>
      <c r="B56" s="23" t="s">
        <v>848</v>
      </c>
      <c r="C56" s="24" t="s">
        <v>849</v>
      </c>
      <c r="D56" s="25">
        <v>1087729.66</v>
      </c>
      <c r="E56" s="25">
        <v>0</v>
      </c>
      <c r="F56" s="25">
        <v>137157.03</v>
      </c>
      <c r="G56" s="26">
        <f t="shared" si="0"/>
        <v>950572.63</v>
      </c>
    </row>
    <row r="57" spans="1:7" ht="12.75" customHeight="1">
      <c r="A57" s="14">
        <v>1.1</v>
      </c>
      <c r="B57" s="23" t="s">
        <v>850</v>
      </c>
      <c r="C57" s="24" t="s">
        <v>851</v>
      </c>
      <c r="D57" s="25">
        <v>501481.33</v>
      </c>
      <c r="E57" s="25">
        <v>0</v>
      </c>
      <c r="F57" s="25">
        <v>58400</v>
      </c>
      <c r="G57" s="26">
        <f t="shared" si="0"/>
        <v>443081.33</v>
      </c>
    </row>
    <row r="58" spans="1:7" ht="12" customHeight="1">
      <c r="A58" s="14">
        <v>1.1</v>
      </c>
      <c r="B58" s="23" t="s">
        <v>852</v>
      </c>
      <c r="C58" s="24" t="s">
        <v>853</v>
      </c>
      <c r="D58" s="25">
        <v>385893</v>
      </c>
      <c r="E58" s="25">
        <v>0</v>
      </c>
      <c r="F58" s="25">
        <v>16370</v>
      </c>
      <c r="G58" s="26">
        <f t="shared" si="0"/>
        <v>369523</v>
      </c>
    </row>
    <row r="59" spans="1:7" ht="12" customHeight="1">
      <c r="A59" s="14">
        <v>1.1</v>
      </c>
      <c r="B59" s="23" t="s">
        <v>854</v>
      </c>
      <c r="C59" s="24" t="s">
        <v>745</v>
      </c>
      <c r="D59" s="25">
        <v>62200.13</v>
      </c>
      <c r="E59" s="25">
        <v>8400</v>
      </c>
      <c r="F59" s="25">
        <v>8969.65</v>
      </c>
      <c r="G59" s="26">
        <f t="shared" si="0"/>
        <v>61630.48</v>
      </c>
    </row>
    <row r="60" spans="1:7" ht="15">
      <c r="A60" s="14">
        <v>1.1</v>
      </c>
      <c r="B60" s="23" t="s">
        <v>855</v>
      </c>
      <c r="C60" s="38" t="s">
        <v>856</v>
      </c>
      <c r="D60" s="25">
        <f aca="true" t="shared" si="3" ref="D60:F62">+ROUND(D61,2)</f>
        <v>11897701.14</v>
      </c>
      <c r="E60" s="25">
        <f t="shared" si="3"/>
        <v>13317239.47</v>
      </c>
      <c r="F60" s="25">
        <f t="shared" si="3"/>
        <v>0</v>
      </c>
      <c r="G60" s="26">
        <f t="shared" si="0"/>
        <v>25214940.61</v>
      </c>
    </row>
    <row r="61" spans="1:7" ht="15">
      <c r="A61" s="14">
        <v>1.1</v>
      </c>
      <c r="B61" s="23" t="s">
        <v>857</v>
      </c>
      <c r="C61" s="37" t="s">
        <v>858</v>
      </c>
      <c r="D61" s="25">
        <f t="shared" si="3"/>
        <v>11897701.14</v>
      </c>
      <c r="E61" s="25">
        <f t="shared" si="3"/>
        <v>13317239.47</v>
      </c>
      <c r="F61" s="25">
        <f t="shared" si="3"/>
        <v>0</v>
      </c>
      <c r="G61" s="26">
        <f t="shared" si="0"/>
        <v>25214940.61</v>
      </c>
    </row>
    <row r="62" spans="1:7" ht="15">
      <c r="A62" s="14">
        <v>1.1</v>
      </c>
      <c r="B62" s="23" t="s">
        <v>859</v>
      </c>
      <c r="C62" s="37" t="s">
        <v>860</v>
      </c>
      <c r="D62" s="25">
        <f t="shared" si="3"/>
        <v>11897701.14</v>
      </c>
      <c r="E62" s="25">
        <f t="shared" si="3"/>
        <v>13317239.47</v>
      </c>
      <c r="F62" s="25">
        <f t="shared" si="3"/>
        <v>0</v>
      </c>
      <c r="G62" s="26">
        <f t="shared" si="0"/>
        <v>25214940.61</v>
      </c>
    </row>
    <row r="63" spans="1:7" ht="15">
      <c r="A63" s="14">
        <v>1.1</v>
      </c>
      <c r="B63" s="23" t="s">
        <v>861</v>
      </c>
      <c r="C63" s="37" t="s">
        <v>862</v>
      </c>
      <c r="D63" s="25">
        <v>11897701.14</v>
      </c>
      <c r="E63" s="25">
        <v>13317239.47</v>
      </c>
      <c r="F63" s="25"/>
      <c r="G63" s="26">
        <f t="shared" si="0"/>
        <v>25214940.61</v>
      </c>
    </row>
    <row r="64" spans="1:7" ht="12.75">
      <c r="A64" s="14">
        <v>1.1</v>
      </c>
      <c r="B64" s="18" t="s">
        <v>775</v>
      </c>
      <c r="C64" s="19" t="s">
        <v>664</v>
      </c>
      <c r="D64" s="17">
        <f>+ROUND(D65,2)</f>
        <v>1832977155.23</v>
      </c>
      <c r="E64" s="22">
        <f>+ROUND(E65,2)</f>
        <v>38339848.15</v>
      </c>
      <c r="F64" s="22">
        <f>+ROUND(F65,2)</f>
        <v>10177109.34</v>
      </c>
      <c r="G64" s="21">
        <f t="shared" si="0"/>
        <v>1861139894.04</v>
      </c>
    </row>
    <row r="65" spans="1:7" ht="12.75">
      <c r="A65" s="14">
        <v>1.1</v>
      </c>
      <c r="B65" s="18" t="s">
        <v>774</v>
      </c>
      <c r="C65" s="19" t="s">
        <v>665</v>
      </c>
      <c r="D65" s="22">
        <f>+ROUND(D66+D249,2)</f>
        <v>1832977155.23</v>
      </c>
      <c r="E65" s="22">
        <f>+ROUND(E66+E249,2)</f>
        <v>38339848.15</v>
      </c>
      <c r="F65" s="22">
        <f>+ROUND(F66+F249,2)</f>
        <v>10177109.34</v>
      </c>
      <c r="G65" s="21">
        <f t="shared" si="0"/>
        <v>1861139894.04</v>
      </c>
    </row>
    <row r="66" spans="1:7" ht="12.75">
      <c r="A66" s="14">
        <v>1.1</v>
      </c>
      <c r="B66" s="23" t="s">
        <v>666</v>
      </c>
      <c r="C66" s="24" t="s">
        <v>667</v>
      </c>
      <c r="D66" s="27">
        <f>+ROUND(D67+D72+D91+D98+D105+D130+D167+D198+D217+D230,2)</f>
        <v>1792405501.36</v>
      </c>
      <c r="E66" s="27">
        <f>+ROUND(E67+E72+E91+E98+E105+E130+E167+E198+E217+E230,2)</f>
        <v>38339848.15</v>
      </c>
      <c r="F66" s="27">
        <f>+ROUND(F67+F72+F91+F98+F105+F130+F167+F198+F217+F230,2)</f>
        <v>9482257.77</v>
      </c>
      <c r="G66" s="26">
        <f t="shared" si="0"/>
        <v>1821263091.74</v>
      </c>
    </row>
    <row r="67" spans="1:7" ht="12.75">
      <c r="A67" s="14">
        <v>1.1</v>
      </c>
      <c r="B67" s="23" t="s">
        <v>863</v>
      </c>
      <c r="C67" s="24" t="s">
        <v>864</v>
      </c>
      <c r="D67" s="27">
        <f>+ROUND(D68,2)</f>
        <v>540463587.09</v>
      </c>
      <c r="E67" s="27">
        <f>+E68</f>
        <v>4500000</v>
      </c>
      <c r="F67" s="27">
        <v>0</v>
      </c>
      <c r="G67" s="26">
        <f t="shared" si="0"/>
        <v>544963587.09</v>
      </c>
    </row>
    <row r="68" spans="1:7" ht="15">
      <c r="A68" s="14">
        <v>1.1</v>
      </c>
      <c r="B68" s="23" t="s">
        <v>865</v>
      </c>
      <c r="C68" s="24" t="s">
        <v>866</v>
      </c>
      <c r="D68" s="25">
        <f>+ROUND(D69+D70+D71,2)</f>
        <v>540463587.09</v>
      </c>
      <c r="E68" s="25">
        <f>SUM(E69:E71)</f>
        <v>4500000</v>
      </c>
      <c r="F68" s="25">
        <f>SUM(F69:F71)</f>
        <v>0</v>
      </c>
      <c r="G68" s="26">
        <f t="shared" si="0"/>
        <v>544963587.09</v>
      </c>
    </row>
    <row r="69" spans="1:7" ht="15">
      <c r="A69" s="14">
        <v>1.1</v>
      </c>
      <c r="B69" s="28" t="s">
        <v>867</v>
      </c>
      <c r="C69" s="29" t="s">
        <v>676</v>
      </c>
      <c r="D69" s="25">
        <v>238254000</v>
      </c>
      <c r="E69" s="25">
        <v>0</v>
      </c>
      <c r="F69" s="25">
        <v>0</v>
      </c>
      <c r="G69" s="26">
        <f t="shared" si="0"/>
        <v>238254000</v>
      </c>
    </row>
    <row r="70" spans="1:7" ht="15">
      <c r="A70" s="14">
        <v>1.1</v>
      </c>
      <c r="B70" s="28" t="s">
        <v>868</v>
      </c>
      <c r="C70" s="29" t="s">
        <v>678</v>
      </c>
      <c r="D70" s="25">
        <v>302209587.09</v>
      </c>
      <c r="E70" s="25">
        <v>4500000</v>
      </c>
      <c r="F70" s="25">
        <v>0</v>
      </c>
      <c r="G70" s="26">
        <f t="shared" si="0"/>
        <v>306709587.09</v>
      </c>
    </row>
    <row r="71" spans="1:7" ht="15">
      <c r="A71" s="14">
        <v>1.1</v>
      </c>
      <c r="B71" s="28" t="s">
        <v>869</v>
      </c>
      <c r="C71" s="29" t="s">
        <v>682</v>
      </c>
      <c r="D71" s="25">
        <v>0</v>
      </c>
      <c r="E71" s="25">
        <v>0</v>
      </c>
      <c r="F71" s="25">
        <v>0</v>
      </c>
      <c r="G71" s="26">
        <f t="shared" si="0"/>
        <v>0</v>
      </c>
    </row>
    <row r="72" spans="1:7" ht="12.75">
      <c r="A72" s="14">
        <v>1.1</v>
      </c>
      <c r="B72" s="23" t="s">
        <v>870</v>
      </c>
      <c r="C72" s="24" t="s">
        <v>871</v>
      </c>
      <c r="D72" s="27">
        <f>+ROUND(D73+D82,2)</f>
        <v>866293947.52</v>
      </c>
      <c r="E72" s="27">
        <v>0</v>
      </c>
      <c r="F72" s="27">
        <f>+ROUND(F73+F82,2)</f>
        <v>1746201.52</v>
      </c>
      <c r="G72" s="26">
        <f t="shared" si="0"/>
        <v>864547746</v>
      </c>
    </row>
    <row r="73" spans="1:7" ht="15">
      <c r="A73" s="14">
        <v>1.1</v>
      </c>
      <c r="B73" s="23" t="s">
        <v>872</v>
      </c>
      <c r="C73" s="24" t="s">
        <v>873</v>
      </c>
      <c r="D73" s="25">
        <f>+ROUND(D74+D75+D76+D77+D78+D79+D80+D81,2)</f>
        <v>724095211.82</v>
      </c>
      <c r="E73" s="25">
        <f>SUM(E74:E81)</f>
        <v>0</v>
      </c>
      <c r="F73" s="25">
        <f>+ROUND(F74+F75+F76+F77+F78+F79+F80+F81,2)</f>
        <v>1510651.67</v>
      </c>
      <c r="G73" s="26">
        <f t="shared" si="0"/>
        <v>722584560.15</v>
      </c>
    </row>
    <row r="74" spans="1:7" ht="15">
      <c r="A74" s="14">
        <v>1.1</v>
      </c>
      <c r="B74" s="28" t="s">
        <v>874</v>
      </c>
      <c r="C74" s="29" t="s">
        <v>676</v>
      </c>
      <c r="D74" s="25">
        <v>571286402.37</v>
      </c>
      <c r="E74" s="25">
        <v>0</v>
      </c>
      <c r="F74" s="25">
        <v>0</v>
      </c>
      <c r="G74" s="26">
        <f t="shared" si="0"/>
        <v>571286402.37</v>
      </c>
    </row>
    <row r="75" spans="1:7" ht="15">
      <c r="A75" s="14">
        <v>1.1</v>
      </c>
      <c r="B75" s="28" t="s">
        <v>875</v>
      </c>
      <c r="C75" s="29" t="s">
        <v>678</v>
      </c>
      <c r="D75" s="25">
        <v>329434564.67</v>
      </c>
      <c r="E75" s="25">
        <v>0</v>
      </c>
      <c r="F75" s="25">
        <v>0</v>
      </c>
      <c r="G75" s="26">
        <f aca="true" t="shared" si="4" ref="G75:G138">+ROUND(D75+E75-F75,2)</f>
        <v>329434564.67</v>
      </c>
    </row>
    <row r="76" spans="1:7" ht="15">
      <c r="A76" s="14">
        <v>1.1</v>
      </c>
      <c r="B76" s="28" t="s">
        <v>876</v>
      </c>
      <c r="C76" s="29" t="s">
        <v>680</v>
      </c>
      <c r="D76" s="25">
        <v>-176625755.22</v>
      </c>
      <c r="E76" s="25">
        <v>0</v>
      </c>
      <c r="F76" s="25">
        <v>1510651.67</v>
      </c>
      <c r="G76" s="26">
        <f t="shared" si="4"/>
        <v>-178136406.89</v>
      </c>
    </row>
    <row r="77" spans="1:7" ht="15">
      <c r="A77" s="14">
        <v>1.1</v>
      </c>
      <c r="B77" s="28" t="s">
        <v>877</v>
      </c>
      <c r="C77" s="29" t="s">
        <v>682</v>
      </c>
      <c r="D77" s="25">
        <v>0</v>
      </c>
      <c r="E77" s="25">
        <v>0</v>
      </c>
      <c r="F77" s="25">
        <v>0</v>
      </c>
      <c r="G77" s="26">
        <f t="shared" si="4"/>
        <v>0</v>
      </c>
    </row>
    <row r="78" spans="1:7" ht="15">
      <c r="A78" s="14">
        <v>1.1</v>
      </c>
      <c r="B78" s="28" t="s">
        <v>878</v>
      </c>
      <c r="C78" s="29" t="s">
        <v>684</v>
      </c>
      <c r="D78" s="25">
        <v>0</v>
      </c>
      <c r="E78" s="25">
        <v>0</v>
      </c>
      <c r="F78" s="25">
        <v>0</v>
      </c>
      <c r="G78" s="26">
        <f t="shared" si="4"/>
        <v>0</v>
      </c>
    </row>
    <row r="79" spans="1:7" ht="15">
      <c r="A79" s="14">
        <v>1.1</v>
      </c>
      <c r="B79" s="28" t="s">
        <v>879</v>
      </c>
      <c r="C79" s="29" t="s">
        <v>880</v>
      </c>
      <c r="D79" s="25">
        <v>0</v>
      </c>
      <c r="E79" s="25">
        <v>0</v>
      </c>
      <c r="F79" s="25">
        <v>0</v>
      </c>
      <c r="G79" s="26">
        <f t="shared" si="4"/>
        <v>0</v>
      </c>
    </row>
    <row r="80" spans="1:7" ht="15">
      <c r="A80" s="14">
        <v>1.1</v>
      </c>
      <c r="B80" s="28" t="s">
        <v>881</v>
      </c>
      <c r="C80" s="29" t="s">
        <v>882</v>
      </c>
      <c r="D80" s="25">
        <v>0</v>
      </c>
      <c r="E80" s="25">
        <v>0</v>
      </c>
      <c r="F80" s="25">
        <v>0</v>
      </c>
      <c r="G80" s="26">
        <f t="shared" si="4"/>
        <v>0</v>
      </c>
    </row>
    <row r="81" spans="1:7" ht="15">
      <c r="A81" s="14">
        <v>1.1</v>
      </c>
      <c r="B81" s="28" t="s">
        <v>883</v>
      </c>
      <c r="C81" s="29" t="s">
        <v>884</v>
      </c>
      <c r="D81" s="25">
        <v>0</v>
      </c>
      <c r="E81" s="25">
        <v>0</v>
      </c>
      <c r="F81" s="25">
        <v>0</v>
      </c>
      <c r="G81" s="26">
        <f t="shared" si="4"/>
        <v>0</v>
      </c>
    </row>
    <row r="82" spans="1:7" ht="15">
      <c r="A82" s="14">
        <v>1.1</v>
      </c>
      <c r="B82" s="23" t="s">
        <v>885</v>
      </c>
      <c r="C82" s="24" t="s">
        <v>886</v>
      </c>
      <c r="D82" s="25">
        <f>+ROUND(D83+D84+D85+D86+D87+D88+D89+D90,2)</f>
        <v>142198735.7</v>
      </c>
      <c r="E82" s="25">
        <f>SUM(E83:E90)</f>
        <v>0</v>
      </c>
      <c r="F82" s="25">
        <f>+ROUND(F83+F84+F85+F86+F87+F88+F89+F90,2)</f>
        <v>235549.85</v>
      </c>
      <c r="G82" s="26">
        <f t="shared" si="4"/>
        <v>141963185.85</v>
      </c>
    </row>
    <row r="83" spans="1:7" ht="15">
      <c r="A83" s="14">
        <v>1.1</v>
      </c>
      <c r="B83" s="28" t="s">
        <v>887</v>
      </c>
      <c r="C83" s="29" t="s">
        <v>676</v>
      </c>
      <c r="D83" s="25">
        <v>106825827.25</v>
      </c>
      <c r="E83" s="25">
        <v>0</v>
      </c>
      <c r="F83" s="25">
        <v>0</v>
      </c>
      <c r="G83" s="26">
        <f t="shared" si="4"/>
        <v>106825827.25</v>
      </c>
    </row>
    <row r="84" spans="1:7" ht="15">
      <c r="A84" s="14">
        <v>1.1</v>
      </c>
      <c r="B84" s="28" t="s">
        <v>888</v>
      </c>
      <c r="C84" s="29" t="s">
        <v>678</v>
      </c>
      <c r="D84" s="25">
        <v>25174172.75</v>
      </c>
      <c r="E84" s="25">
        <v>0</v>
      </c>
      <c r="F84" s="25">
        <v>0</v>
      </c>
      <c r="G84" s="26">
        <f t="shared" si="4"/>
        <v>25174172.75</v>
      </c>
    </row>
    <row r="85" spans="1:7" ht="15">
      <c r="A85" s="14">
        <v>1.1</v>
      </c>
      <c r="B85" s="28" t="s">
        <v>889</v>
      </c>
      <c r="C85" s="29" t="s">
        <v>680</v>
      </c>
      <c r="D85" s="25">
        <v>-4801264.3</v>
      </c>
      <c r="E85" s="25">
        <v>0</v>
      </c>
      <c r="F85" s="25">
        <v>235549.85</v>
      </c>
      <c r="G85" s="26">
        <f t="shared" si="4"/>
        <v>-5036814.15</v>
      </c>
    </row>
    <row r="86" spans="1:7" ht="15">
      <c r="A86" s="14">
        <v>1.1</v>
      </c>
      <c r="B86" s="28" t="s">
        <v>890</v>
      </c>
      <c r="C86" s="29" t="s">
        <v>682</v>
      </c>
      <c r="D86" s="25">
        <v>0</v>
      </c>
      <c r="E86" s="25">
        <v>0</v>
      </c>
      <c r="F86" s="25">
        <v>0</v>
      </c>
      <c r="G86" s="26">
        <f t="shared" si="4"/>
        <v>0</v>
      </c>
    </row>
    <row r="87" spans="1:7" ht="15">
      <c r="A87" s="14">
        <v>1.1</v>
      </c>
      <c r="B87" s="28" t="s">
        <v>891</v>
      </c>
      <c r="C87" s="29" t="s">
        <v>684</v>
      </c>
      <c r="D87" s="25">
        <v>15000000</v>
      </c>
      <c r="E87" s="25">
        <v>0</v>
      </c>
      <c r="F87" s="25">
        <v>0</v>
      </c>
      <c r="G87" s="26">
        <f t="shared" si="4"/>
        <v>15000000</v>
      </c>
    </row>
    <row r="88" spans="1:7" ht="15">
      <c r="A88" s="14">
        <v>1.1</v>
      </c>
      <c r="B88" s="28" t="s">
        <v>892</v>
      </c>
      <c r="C88" s="29" t="s">
        <v>880</v>
      </c>
      <c r="D88" s="25">
        <v>0</v>
      </c>
      <c r="E88" s="25">
        <v>0</v>
      </c>
      <c r="F88" s="25">
        <v>0</v>
      </c>
      <c r="G88" s="26">
        <f t="shared" si="4"/>
        <v>0</v>
      </c>
    </row>
    <row r="89" spans="1:7" ht="15">
      <c r="A89" s="14">
        <v>1.1</v>
      </c>
      <c r="B89" s="28" t="s">
        <v>893</v>
      </c>
      <c r="C89" s="29" t="s">
        <v>882</v>
      </c>
      <c r="D89" s="25">
        <v>0</v>
      </c>
      <c r="E89" s="25">
        <v>0</v>
      </c>
      <c r="F89" s="25">
        <v>0</v>
      </c>
      <c r="G89" s="26">
        <f t="shared" si="4"/>
        <v>0</v>
      </c>
    </row>
    <row r="90" spans="1:7" ht="15">
      <c r="A90" s="14">
        <v>1.1</v>
      </c>
      <c r="B90" s="28" t="s">
        <v>894</v>
      </c>
      <c r="C90" s="29" t="s">
        <v>884</v>
      </c>
      <c r="D90" s="25">
        <v>0</v>
      </c>
      <c r="E90" s="25">
        <v>0</v>
      </c>
      <c r="F90" s="25">
        <v>0</v>
      </c>
      <c r="G90" s="26">
        <f t="shared" si="4"/>
        <v>0</v>
      </c>
    </row>
    <row r="91" spans="1:7" ht="15">
      <c r="A91" s="14">
        <v>1.1</v>
      </c>
      <c r="B91" s="28" t="s">
        <v>895</v>
      </c>
      <c r="C91" s="37" t="s">
        <v>896</v>
      </c>
      <c r="D91" s="25">
        <f>+ROUND(D92,2)</f>
        <v>18973280.72</v>
      </c>
      <c r="E91" s="25">
        <f>+E92</f>
        <v>0</v>
      </c>
      <c r="F91" s="25">
        <f>+ROUND(F92,2)</f>
        <v>169374.98</v>
      </c>
      <c r="G91" s="26">
        <f t="shared" si="4"/>
        <v>18803905.74</v>
      </c>
    </row>
    <row r="92" spans="1:7" ht="15">
      <c r="A92" s="14">
        <v>1.1</v>
      </c>
      <c r="B92" s="28" t="s">
        <v>897</v>
      </c>
      <c r="C92" s="37" t="s">
        <v>898</v>
      </c>
      <c r="D92" s="25">
        <f>+ROUND(D93+D94+D95+D96+D97,2)</f>
        <v>18973280.72</v>
      </c>
      <c r="E92" s="25">
        <f>+E93+E94+E95+E96+E97</f>
        <v>0</v>
      </c>
      <c r="F92" s="25">
        <f>+ROUND(F93+F94+F95+F96+F97,2)</f>
        <v>169374.98</v>
      </c>
      <c r="G92" s="26">
        <f t="shared" si="4"/>
        <v>18803905.74</v>
      </c>
    </row>
    <row r="93" spans="1:7" ht="15">
      <c r="A93" s="14">
        <v>1.1</v>
      </c>
      <c r="B93" s="28" t="s">
        <v>899</v>
      </c>
      <c r="C93" s="39" t="s">
        <v>676</v>
      </c>
      <c r="D93" s="25">
        <v>33600000</v>
      </c>
      <c r="E93" s="25">
        <v>0</v>
      </c>
      <c r="F93" s="25">
        <v>0</v>
      </c>
      <c r="G93" s="26">
        <f t="shared" si="4"/>
        <v>33600000</v>
      </c>
    </row>
    <row r="94" spans="1:7" ht="11.25" customHeight="1">
      <c r="A94" s="14">
        <v>1.1</v>
      </c>
      <c r="B94" s="28" t="s">
        <v>900</v>
      </c>
      <c r="C94" s="39" t="s">
        <v>678</v>
      </c>
      <c r="D94" s="25">
        <v>0</v>
      </c>
      <c r="E94" s="25">
        <v>0</v>
      </c>
      <c r="F94" s="25">
        <v>0</v>
      </c>
      <c r="G94" s="26">
        <f t="shared" si="4"/>
        <v>0</v>
      </c>
    </row>
    <row r="95" spans="1:7" ht="15">
      <c r="A95" s="14">
        <v>1.1</v>
      </c>
      <c r="B95" s="28" t="s">
        <v>901</v>
      </c>
      <c r="C95" s="39" t="s">
        <v>680</v>
      </c>
      <c r="D95" s="25">
        <v>-14626719.28</v>
      </c>
      <c r="E95" s="25">
        <v>0</v>
      </c>
      <c r="F95" s="25">
        <v>169374.98</v>
      </c>
      <c r="G95" s="26">
        <f t="shared" si="4"/>
        <v>-14796094.26</v>
      </c>
    </row>
    <row r="96" spans="1:7" ht="15">
      <c r="A96" s="14">
        <v>1.1</v>
      </c>
      <c r="B96" s="28" t="s">
        <v>902</v>
      </c>
      <c r="C96" s="39" t="s">
        <v>682</v>
      </c>
      <c r="D96" s="25">
        <v>0</v>
      </c>
      <c r="E96" s="25">
        <v>0</v>
      </c>
      <c r="F96" s="25">
        <v>0</v>
      </c>
      <c r="G96" s="26">
        <f t="shared" si="4"/>
        <v>0</v>
      </c>
    </row>
    <row r="97" spans="1:7" ht="15">
      <c r="A97" s="14">
        <v>1.1</v>
      </c>
      <c r="B97" s="28" t="s">
        <v>903</v>
      </c>
      <c r="C97" s="39" t="s">
        <v>684</v>
      </c>
      <c r="D97" s="25">
        <v>0</v>
      </c>
      <c r="E97" s="25">
        <v>0</v>
      </c>
      <c r="F97" s="25">
        <v>0</v>
      </c>
      <c r="G97" s="26">
        <f t="shared" si="4"/>
        <v>0</v>
      </c>
    </row>
    <row r="98" spans="1:7" ht="15">
      <c r="A98" s="14">
        <v>1.1</v>
      </c>
      <c r="B98" s="28" t="s">
        <v>904</v>
      </c>
      <c r="C98" s="37" t="s">
        <v>905</v>
      </c>
      <c r="D98" s="25">
        <f>+ROUND(D99,2)</f>
        <v>108204774.37</v>
      </c>
      <c r="E98" s="25">
        <f>+ROUND(E99,2)</f>
        <v>11600000</v>
      </c>
      <c r="F98" s="25">
        <f>+ROUND(F99,2)</f>
        <v>1737867.48</v>
      </c>
      <c r="G98" s="26">
        <f t="shared" si="4"/>
        <v>118066906.89</v>
      </c>
    </row>
    <row r="99" spans="1:7" ht="15">
      <c r="A99" s="14">
        <v>1.1</v>
      </c>
      <c r="B99" s="28" t="s">
        <v>906</v>
      </c>
      <c r="C99" s="37" t="s">
        <v>907</v>
      </c>
      <c r="D99" s="25">
        <f>+ROUND(D100+D101+D102+D103+D104,2)</f>
        <v>108204774.37</v>
      </c>
      <c r="E99" s="25">
        <f>+ROUND(E100+E101+E102+E103+E104,2)</f>
        <v>11600000</v>
      </c>
      <c r="F99" s="25">
        <f>+ROUND(F100+F101+F102+F103+F104,2)</f>
        <v>1737867.48</v>
      </c>
      <c r="G99" s="26">
        <f t="shared" si="4"/>
        <v>118066906.89</v>
      </c>
    </row>
    <row r="100" spans="1:7" ht="15">
      <c r="A100" s="14">
        <v>1.1</v>
      </c>
      <c r="B100" s="28" t="s">
        <v>908</v>
      </c>
      <c r="C100" s="39" t="s">
        <v>676</v>
      </c>
      <c r="D100" s="25">
        <v>122248678.55</v>
      </c>
      <c r="E100" s="25">
        <v>11600000</v>
      </c>
      <c r="F100" s="25">
        <v>0</v>
      </c>
      <c r="G100" s="26">
        <f t="shared" si="4"/>
        <v>133848678.55</v>
      </c>
    </row>
    <row r="101" spans="1:7" ht="15">
      <c r="A101" s="14">
        <v>1.1</v>
      </c>
      <c r="B101" s="28" t="s">
        <v>909</v>
      </c>
      <c r="C101" s="39" t="s">
        <v>678</v>
      </c>
      <c r="D101" s="25">
        <v>0</v>
      </c>
      <c r="E101" s="25">
        <v>0</v>
      </c>
      <c r="F101" s="25">
        <v>0</v>
      </c>
      <c r="G101" s="26">
        <f t="shared" si="4"/>
        <v>0</v>
      </c>
    </row>
    <row r="102" spans="1:7" ht="15">
      <c r="A102" s="14">
        <v>1.1</v>
      </c>
      <c r="B102" s="28" t="s">
        <v>910</v>
      </c>
      <c r="C102" s="39" t="s">
        <v>680</v>
      </c>
      <c r="D102" s="25">
        <v>-76770704.18</v>
      </c>
      <c r="E102" s="25">
        <v>0</v>
      </c>
      <c r="F102" s="25">
        <v>1737867.48</v>
      </c>
      <c r="G102" s="26">
        <f t="shared" si="4"/>
        <v>-78508571.66</v>
      </c>
    </row>
    <row r="103" spans="1:7" ht="15">
      <c r="A103" s="14">
        <v>1.1</v>
      </c>
      <c r="B103" s="28" t="s">
        <v>911</v>
      </c>
      <c r="C103" s="39" t="s">
        <v>682</v>
      </c>
      <c r="D103" s="25">
        <v>0</v>
      </c>
      <c r="E103" s="25">
        <v>0</v>
      </c>
      <c r="F103" s="25">
        <v>0</v>
      </c>
      <c r="G103" s="26">
        <f t="shared" si="4"/>
        <v>0</v>
      </c>
    </row>
    <row r="104" spans="1:7" ht="15">
      <c r="A104" s="14">
        <v>1.1</v>
      </c>
      <c r="B104" s="28" t="s">
        <v>912</v>
      </c>
      <c r="C104" s="39" t="s">
        <v>684</v>
      </c>
      <c r="D104" s="25">
        <v>62726800</v>
      </c>
      <c r="E104" s="25">
        <v>0</v>
      </c>
      <c r="F104" s="25">
        <v>0</v>
      </c>
      <c r="G104" s="26">
        <f t="shared" si="4"/>
        <v>62726800</v>
      </c>
    </row>
    <row r="105" spans="1:7" ht="15">
      <c r="A105" s="14">
        <v>1.1</v>
      </c>
      <c r="B105" s="28" t="s">
        <v>913</v>
      </c>
      <c r="C105" s="37" t="s">
        <v>914</v>
      </c>
      <c r="D105" s="25">
        <f>+ROUND(D106+D112+D118+D124,2)</f>
        <v>11489003.97</v>
      </c>
      <c r="E105" s="25">
        <f>+ROUND(E106+E112+E118+E124,2)</f>
        <v>0</v>
      </c>
      <c r="F105" s="25">
        <f>+ROUND(F106+F112+F118+F124,2)</f>
        <v>386895.54</v>
      </c>
      <c r="G105" s="26">
        <f t="shared" si="4"/>
        <v>11102108.43</v>
      </c>
    </row>
    <row r="106" spans="1:7" ht="15">
      <c r="A106" s="14">
        <v>1.1</v>
      </c>
      <c r="B106" s="28" t="s">
        <v>915</v>
      </c>
      <c r="C106" s="37" t="s">
        <v>916</v>
      </c>
      <c r="D106" s="25">
        <f>+ROUND(D107+D108+D109+D110+D111,2)</f>
        <v>1451484.3</v>
      </c>
      <c r="E106" s="25">
        <f>+ROUND(E107+E108+E109+E110+E111,2)</f>
        <v>0</v>
      </c>
      <c r="F106" s="25">
        <f>+ROUND(F107+F108+F109+F110+F111,2)</f>
        <v>82386.51</v>
      </c>
      <c r="G106" s="26">
        <f t="shared" si="4"/>
        <v>1369097.79</v>
      </c>
    </row>
    <row r="107" spans="1:7" ht="15">
      <c r="A107" s="14">
        <v>1.1</v>
      </c>
      <c r="B107" s="28" t="s">
        <v>917</v>
      </c>
      <c r="C107" s="39" t="s">
        <v>676</v>
      </c>
      <c r="D107" s="25">
        <v>16474163.91</v>
      </c>
      <c r="E107" s="25">
        <v>0</v>
      </c>
      <c r="F107" s="25">
        <v>0</v>
      </c>
      <c r="G107" s="26">
        <f t="shared" si="4"/>
        <v>16474163.91</v>
      </c>
    </row>
    <row r="108" spans="1:7" ht="15">
      <c r="A108" s="14">
        <v>1.1</v>
      </c>
      <c r="B108" s="28" t="s">
        <v>918</v>
      </c>
      <c r="C108" s="39" t="s">
        <v>678</v>
      </c>
      <c r="D108" s="25">
        <v>0</v>
      </c>
      <c r="E108" s="25">
        <v>0</v>
      </c>
      <c r="F108" s="25">
        <v>0</v>
      </c>
      <c r="G108" s="26">
        <f t="shared" si="4"/>
        <v>0</v>
      </c>
    </row>
    <row r="109" spans="1:7" ht="15">
      <c r="A109" s="14">
        <v>1.1</v>
      </c>
      <c r="B109" s="28" t="s">
        <v>919</v>
      </c>
      <c r="C109" s="39" t="s">
        <v>680</v>
      </c>
      <c r="D109" s="25">
        <v>-15053179.61</v>
      </c>
      <c r="E109" s="25">
        <v>0</v>
      </c>
      <c r="F109" s="25">
        <v>82386.51</v>
      </c>
      <c r="G109" s="26">
        <f t="shared" si="4"/>
        <v>-15135566.12</v>
      </c>
    </row>
    <row r="110" spans="1:7" ht="15">
      <c r="A110" s="14">
        <v>1.1</v>
      </c>
      <c r="B110" s="28" t="s">
        <v>920</v>
      </c>
      <c r="C110" s="39" t="s">
        <v>682</v>
      </c>
      <c r="D110" s="25">
        <v>0</v>
      </c>
      <c r="E110" s="25">
        <v>0</v>
      </c>
      <c r="F110" s="25">
        <v>0</v>
      </c>
      <c r="G110" s="26">
        <f t="shared" si="4"/>
        <v>0</v>
      </c>
    </row>
    <row r="111" spans="1:7" ht="15">
      <c r="A111" s="14">
        <v>1.1</v>
      </c>
      <c r="B111" s="28" t="s">
        <v>921</v>
      </c>
      <c r="C111" s="39" t="s">
        <v>684</v>
      </c>
      <c r="D111" s="25">
        <v>30500</v>
      </c>
      <c r="E111" s="25">
        <v>0</v>
      </c>
      <c r="F111" s="25">
        <v>0</v>
      </c>
      <c r="G111" s="26">
        <f t="shared" si="4"/>
        <v>30500</v>
      </c>
    </row>
    <row r="112" spans="1:7" ht="15">
      <c r="A112" s="14">
        <v>1.1</v>
      </c>
      <c r="B112" s="28" t="s">
        <v>922</v>
      </c>
      <c r="C112" s="37" t="s">
        <v>923</v>
      </c>
      <c r="D112" s="25">
        <f>+ROUND(D113+D114+D115+D116+D117,2)</f>
        <v>1047160.46</v>
      </c>
      <c r="E112" s="25">
        <f>+ROUND(E113+E114+E115+E116+E117,2)</f>
        <v>0</v>
      </c>
      <c r="F112" s="25">
        <f>+ROUND(F113+F114+F115+F116+F117,2)</f>
        <v>35511.07</v>
      </c>
      <c r="G112" s="26">
        <f t="shared" si="4"/>
        <v>1011649.39</v>
      </c>
    </row>
    <row r="113" spans="1:7" ht="15">
      <c r="A113" s="14">
        <v>1.1</v>
      </c>
      <c r="B113" s="28" t="s">
        <v>924</v>
      </c>
      <c r="C113" s="39" t="s">
        <v>676</v>
      </c>
      <c r="D113" s="25">
        <v>2528490</v>
      </c>
      <c r="E113" s="25">
        <v>0</v>
      </c>
      <c r="F113" s="25">
        <v>0</v>
      </c>
      <c r="G113" s="26">
        <f t="shared" si="4"/>
        <v>2528490</v>
      </c>
    </row>
    <row r="114" spans="1:7" ht="15">
      <c r="A114" s="14">
        <v>1.1</v>
      </c>
      <c r="B114" s="28" t="s">
        <v>925</v>
      </c>
      <c r="C114" s="39" t="s">
        <v>678</v>
      </c>
      <c r="D114" s="25">
        <v>0</v>
      </c>
      <c r="E114" s="25">
        <v>0</v>
      </c>
      <c r="F114" s="25">
        <v>0</v>
      </c>
      <c r="G114" s="26">
        <f t="shared" si="4"/>
        <v>0</v>
      </c>
    </row>
    <row r="115" spans="1:7" ht="15">
      <c r="A115" s="14">
        <v>1.1</v>
      </c>
      <c r="B115" s="28" t="s">
        <v>926</v>
      </c>
      <c r="C115" s="39" t="s">
        <v>680</v>
      </c>
      <c r="D115" s="25">
        <v>-1481329.54</v>
      </c>
      <c r="E115" s="25">
        <v>0</v>
      </c>
      <c r="F115" s="25">
        <v>35511.07</v>
      </c>
      <c r="G115" s="26">
        <f t="shared" si="4"/>
        <v>-1516840.61</v>
      </c>
    </row>
    <row r="116" spans="1:7" ht="15">
      <c r="A116" s="14">
        <v>1.1</v>
      </c>
      <c r="B116" s="28" t="s">
        <v>927</v>
      </c>
      <c r="C116" s="39" t="s">
        <v>682</v>
      </c>
      <c r="D116" s="25">
        <v>0</v>
      </c>
      <c r="E116" s="25">
        <v>0</v>
      </c>
      <c r="F116" s="25">
        <v>0</v>
      </c>
      <c r="G116" s="26">
        <f t="shared" si="4"/>
        <v>0</v>
      </c>
    </row>
    <row r="117" spans="1:7" ht="15">
      <c r="A117" s="14">
        <v>1.1</v>
      </c>
      <c r="B117" s="28" t="s">
        <v>928</v>
      </c>
      <c r="C117" s="39" t="s">
        <v>684</v>
      </c>
      <c r="D117" s="25">
        <v>0</v>
      </c>
      <c r="E117" s="25">
        <v>0</v>
      </c>
      <c r="F117" s="25">
        <v>0</v>
      </c>
      <c r="G117" s="26">
        <f t="shared" si="4"/>
        <v>0</v>
      </c>
    </row>
    <row r="118" spans="1:7" ht="15">
      <c r="A118" s="14">
        <v>1.1</v>
      </c>
      <c r="B118" s="28" t="s">
        <v>929</v>
      </c>
      <c r="C118" s="37" t="s">
        <v>930</v>
      </c>
      <c r="D118" s="25">
        <f>+ROUND(D119+D120+D121+D122+D123,2)</f>
        <v>5533782.71</v>
      </c>
      <c r="E118" s="25">
        <f>+ROUND(E119+E120+E121+E122+E123,2)</f>
        <v>0</v>
      </c>
      <c r="F118" s="25">
        <f>+ROUND(F119+F120+F121+F122+F123,2)</f>
        <v>136669.02</v>
      </c>
      <c r="G118" s="26">
        <f t="shared" si="4"/>
        <v>5397113.69</v>
      </c>
    </row>
    <row r="119" spans="1:7" ht="15">
      <c r="A119" s="14">
        <v>1.1</v>
      </c>
      <c r="B119" s="28" t="s">
        <v>931</v>
      </c>
      <c r="C119" s="39" t="s">
        <v>676</v>
      </c>
      <c r="D119" s="25">
        <v>13221142.4</v>
      </c>
      <c r="E119" s="25">
        <v>0</v>
      </c>
      <c r="F119" s="25">
        <v>0</v>
      </c>
      <c r="G119" s="26">
        <f t="shared" si="4"/>
        <v>13221142.4</v>
      </c>
    </row>
    <row r="120" spans="1:7" ht="15">
      <c r="A120" s="14">
        <v>1.1</v>
      </c>
      <c r="B120" s="28" t="s">
        <v>932</v>
      </c>
      <c r="C120" s="39" t="s">
        <v>678</v>
      </c>
      <c r="D120" s="25">
        <v>0</v>
      </c>
      <c r="E120" s="25">
        <v>0</v>
      </c>
      <c r="F120" s="25">
        <v>0</v>
      </c>
      <c r="G120" s="26">
        <f t="shared" si="4"/>
        <v>0</v>
      </c>
    </row>
    <row r="121" spans="1:7" ht="15">
      <c r="A121" s="14">
        <v>1.1</v>
      </c>
      <c r="B121" s="28" t="s">
        <v>933</v>
      </c>
      <c r="C121" s="39" t="s">
        <v>680</v>
      </c>
      <c r="D121" s="25">
        <v>-7687359.69</v>
      </c>
      <c r="E121" s="25">
        <v>0</v>
      </c>
      <c r="F121" s="25">
        <v>136669.02</v>
      </c>
      <c r="G121" s="26">
        <f t="shared" si="4"/>
        <v>-7824028.71</v>
      </c>
    </row>
    <row r="122" spans="1:7" ht="15">
      <c r="A122" s="14">
        <v>1.1</v>
      </c>
      <c r="B122" s="28" t="s">
        <v>934</v>
      </c>
      <c r="C122" s="39" t="s">
        <v>682</v>
      </c>
      <c r="D122" s="25">
        <v>0</v>
      </c>
      <c r="E122" s="25">
        <v>0</v>
      </c>
      <c r="F122" s="25">
        <v>0</v>
      </c>
      <c r="G122" s="26">
        <f t="shared" si="4"/>
        <v>0</v>
      </c>
    </row>
    <row r="123" spans="1:7" ht="15">
      <c r="A123" s="14">
        <v>1.1</v>
      </c>
      <c r="B123" s="28" t="s">
        <v>935</v>
      </c>
      <c r="C123" s="39" t="s">
        <v>684</v>
      </c>
      <c r="D123" s="25">
        <v>0</v>
      </c>
      <c r="E123" s="25">
        <v>0</v>
      </c>
      <c r="F123" s="25">
        <v>0</v>
      </c>
      <c r="G123" s="26">
        <f t="shared" si="4"/>
        <v>0</v>
      </c>
    </row>
    <row r="124" spans="1:7" ht="15">
      <c r="A124" s="14">
        <v>1.1</v>
      </c>
      <c r="B124" s="28" t="s">
        <v>936</v>
      </c>
      <c r="C124" s="37" t="s">
        <v>937</v>
      </c>
      <c r="D124" s="25">
        <f>+ROUND(D125+D126+D127+D128+D129,2)</f>
        <v>3456576.5</v>
      </c>
      <c r="E124" s="25">
        <f>+ROUND(E125+E126+E127+E128+E129,2)</f>
        <v>0</v>
      </c>
      <c r="F124" s="25">
        <f>+ROUND(F125+F126+F127+F128+F129,2)</f>
        <v>132328.94</v>
      </c>
      <c r="G124" s="26">
        <f t="shared" si="4"/>
        <v>3324247.56</v>
      </c>
    </row>
    <row r="125" spans="1:7" ht="15">
      <c r="A125" s="14">
        <v>1.1</v>
      </c>
      <c r="B125" s="28" t="s">
        <v>938</v>
      </c>
      <c r="C125" s="39" t="s">
        <v>676</v>
      </c>
      <c r="D125" s="25">
        <v>12381038</v>
      </c>
      <c r="E125" s="25">
        <v>0</v>
      </c>
      <c r="F125" s="25">
        <v>0</v>
      </c>
      <c r="G125" s="26">
        <f t="shared" si="4"/>
        <v>12381038</v>
      </c>
    </row>
    <row r="126" spans="1:7" ht="15">
      <c r="A126" s="14">
        <v>1.1</v>
      </c>
      <c r="B126" s="28" t="s">
        <v>939</v>
      </c>
      <c r="C126" s="39" t="s">
        <v>678</v>
      </c>
      <c r="D126" s="25">
        <v>0</v>
      </c>
      <c r="E126" s="25">
        <v>0</v>
      </c>
      <c r="F126" s="25">
        <v>0</v>
      </c>
      <c r="G126" s="26">
        <f t="shared" si="4"/>
        <v>0</v>
      </c>
    </row>
    <row r="127" spans="1:7" ht="15">
      <c r="A127" s="14">
        <v>1.1</v>
      </c>
      <c r="B127" s="28" t="s">
        <v>940</v>
      </c>
      <c r="C127" s="39" t="s">
        <v>680</v>
      </c>
      <c r="D127" s="25">
        <v>-8924461.5</v>
      </c>
      <c r="E127" s="25">
        <v>0</v>
      </c>
      <c r="F127" s="25">
        <v>132328.94</v>
      </c>
      <c r="G127" s="26">
        <f t="shared" si="4"/>
        <v>-9056790.44</v>
      </c>
    </row>
    <row r="128" spans="1:7" ht="15">
      <c r="A128" s="14">
        <v>1.1</v>
      </c>
      <c r="B128" s="28" t="s">
        <v>941</v>
      </c>
      <c r="C128" s="39" t="s">
        <v>682</v>
      </c>
      <c r="D128" s="25">
        <v>0</v>
      </c>
      <c r="E128" s="25">
        <v>0</v>
      </c>
      <c r="F128" s="25">
        <v>0</v>
      </c>
      <c r="G128" s="26">
        <f t="shared" si="4"/>
        <v>0</v>
      </c>
    </row>
    <row r="129" spans="1:7" ht="15">
      <c r="A129" s="14">
        <v>1.1</v>
      </c>
      <c r="B129" s="28" t="s">
        <v>942</v>
      </c>
      <c r="C129" s="39" t="s">
        <v>684</v>
      </c>
      <c r="D129" s="25">
        <v>0</v>
      </c>
      <c r="E129" s="25">
        <v>0</v>
      </c>
      <c r="F129" s="25">
        <v>0</v>
      </c>
      <c r="G129" s="26">
        <f t="shared" si="4"/>
        <v>0</v>
      </c>
    </row>
    <row r="130" spans="1:7" ht="15">
      <c r="A130" s="14">
        <v>1.1</v>
      </c>
      <c r="B130" s="28" t="s">
        <v>668</v>
      </c>
      <c r="C130" s="37" t="s">
        <v>669</v>
      </c>
      <c r="D130" s="25">
        <f>+ROUND(D131+D137+D143+D149+D155+D161,2)</f>
        <v>81814862.02</v>
      </c>
      <c r="E130" s="25">
        <f>+ROUND(E131+E137+E143+E149+E155+E161,2)</f>
        <v>22239848.15</v>
      </c>
      <c r="F130" s="25">
        <f>+ROUND(F131+F137+F143+F149+F155+F161,2)</f>
        <v>1613077.64</v>
      </c>
      <c r="G130" s="26">
        <f t="shared" si="4"/>
        <v>102441632.53</v>
      </c>
    </row>
    <row r="131" spans="1:7" ht="15">
      <c r="A131" s="14">
        <v>1.1</v>
      </c>
      <c r="B131" s="28" t="s">
        <v>943</v>
      </c>
      <c r="C131" s="37" t="s">
        <v>944</v>
      </c>
      <c r="D131" s="25">
        <f>+ROUND(D132+D133+D134+D135+D136,2)</f>
        <v>5265629.64</v>
      </c>
      <c r="E131" s="25">
        <f>+ROUND(E132+E133+E134+E135+E136,2)</f>
        <v>0</v>
      </c>
      <c r="F131" s="25">
        <f>+ROUND(F132+F133+F134+F135+F136,2)</f>
        <v>73322.35</v>
      </c>
      <c r="G131" s="26">
        <f t="shared" si="4"/>
        <v>5192307.29</v>
      </c>
    </row>
    <row r="132" spans="1:7" ht="15">
      <c r="A132" s="14">
        <v>1.1</v>
      </c>
      <c r="B132" s="28" t="s">
        <v>945</v>
      </c>
      <c r="C132" s="39" t="s">
        <v>676</v>
      </c>
      <c r="D132" s="25">
        <v>6351947.25</v>
      </c>
      <c r="E132" s="25">
        <v>0</v>
      </c>
      <c r="F132" s="25">
        <v>0</v>
      </c>
      <c r="G132" s="26">
        <f t="shared" si="4"/>
        <v>6351947.25</v>
      </c>
    </row>
    <row r="133" spans="1:7" ht="15">
      <c r="A133" s="14">
        <v>1.1</v>
      </c>
      <c r="B133" s="28" t="s">
        <v>946</v>
      </c>
      <c r="C133" s="39" t="s">
        <v>678</v>
      </c>
      <c r="D133" s="25">
        <v>0</v>
      </c>
      <c r="E133" s="25">
        <v>0</v>
      </c>
      <c r="F133" s="25">
        <v>0</v>
      </c>
      <c r="G133" s="26">
        <f t="shared" si="4"/>
        <v>0</v>
      </c>
    </row>
    <row r="134" spans="1:7" ht="15">
      <c r="A134" s="14">
        <v>1.1</v>
      </c>
      <c r="B134" s="28" t="s">
        <v>947</v>
      </c>
      <c r="C134" s="39" t="s">
        <v>680</v>
      </c>
      <c r="D134" s="25">
        <v>-3391626.97</v>
      </c>
      <c r="E134" s="25">
        <v>0</v>
      </c>
      <c r="F134" s="25">
        <v>73322.35</v>
      </c>
      <c r="G134" s="26">
        <f t="shared" si="4"/>
        <v>-3464949.32</v>
      </c>
    </row>
    <row r="135" spans="1:7" ht="15">
      <c r="A135" s="14">
        <v>1.1</v>
      </c>
      <c r="B135" s="28" t="s">
        <v>948</v>
      </c>
      <c r="C135" s="39" t="s">
        <v>682</v>
      </c>
      <c r="D135" s="25">
        <v>0</v>
      </c>
      <c r="E135" s="25">
        <v>0</v>
      </c>
      <c r="F135" s="25">
        <v>0</v>
      </c>
      <c r="G135" s="26">
        <f t="shared" si="4"/>
        <v>0</v>
      </c>
    </row>
    <row r="136" spans="1:7" ht="15">
      <c r="A136" s="14">
        <v>1.1</v>
      </c>
      <c r="B136" s="28" t="s">
        <v>949</v>
      </c>
      <c r="C136" s="39" t="s">
        <v>684</v>
      </c>
      <c r="D136" s="25">
        <v>2305309.36</v>
      </c>
      <c r="E136" s="25">
        <v>0</v>
      </c>
      <c r="F136" s="25">
        <v>0</v>
      </c>
      <c r="G136" s="26">
        <f t="shared" si="4"/>
        <v>2305309.36</v>
      </c>
    </row>
    <row r="137" spans="1:7" ht="15">
      <c r="A137" s="14">
        <v>1.1</v>
      </c>
      <c r="B137" s="28" t="s">
        <v>670</v>
      </c>
      <c r="C137" s="37" t="s">
        <v>671</v>
      </c>
      <c r="D137" s="25">
        <f>+ROUND(D138+D139+D140+D141+D142,2)</f>
        <v>1551277.92</v>
      </c>
      <c r="E137" s="25">
        <f>+ROUND(E138+E139+E140+E141+E142,2)</f>
        <v>0</v>
      </c>
      <c r="F137" s="25">
        <f>+ROUND(F138+F139+F140+F141+F142,2)</f>
        <v>49573.68</v>
      </c>
      <c r="G137" s="26">
        <f t="shared" si="4"/>
        <v>1501704.24</v>
      </c>
    </row>
    <row r="138" spans="1:7" ht="15">
      <c r="A138" s="14">
        <v>1.1</v>
      </c>
      <c r="B138" s="28" t="s">
        <v>675</v>
      </c>
      <c r="C138" s="39" t="s">
        <v>676</v>
      </c>
      <c r="D138" s="25">
        <v>7857928.75</v>
      </c>
      <c r="E138" s="25">
        <v>0</v>
      </c>
      <c r="F138" s="25">
        <v>0</v>
      </c>
      <c r="G138" s="26">
        <f t="shared" si="4"/>
        <v>7857928.75</v>
      </c>
    </row>
    <row r="139" spans="1:7" ht="15">
      <c r="A139" s="14">
        <v>1.1</v>
      </c>
      <c r="B139" s="28" t="s">
        <v>677</v>
      </c>
      <c r="C139" s="39" t="s">
        <v>678</v>
      </c>
      <c r="D139" s="25">
        <v>0</v>
      </c>
      <c r="E139" s="25">
        <v>0</v>
      </c>
      <c r="F139" s="25">
        <v>0</v>
      </c>
      <c r="G139" s="26">
        <f aca="true" t="shared" si="5" ref="G139:G202">+ROUND(D139+E139-F139,2)</f>
        <v>0</v>
      </c>
    </row>
    <row r="140" spans="1:7" ht="15">
      <c r="A140" s="14">
        <v>1.1</v>
      </c>
      <c r="B140" s="28" t="s">
        <v>679</v>
      </c>
      <c r="C140" s="39" t="s">
        <v>680</v>
      </c>
      <c r="D140" s="25">
        <v>-6306650.83</v>
      </c>
      <c r="E140" s="25">
        <v>0</v>
      </c>
      <c r="F140" s="25">
        <v>49573.68</v>
      </c>
      <c r="G140" s="26">
        <f t="shared" si="5"/>
        <v>-6356224.51</v>
      </c>
    </row>
    <row r="141" spans="1:7" ht="15">
      <c r="A141" s="14">
        <v>1.1</v>
      </c>
      <c r="B141" s="28" t="s">
        <v>681</v>
      </c>
      <c r="C141" s="39" t="s">
        <v>682</v>
      </c>
      <c r="D141" s="25">
        <v>0</v>
      </c>
      <c r="E141" s="25">
        <v>0</v>
      </c>
      <c r="F141" s="25">
        <v>0</v>
      </c>
      <c r="G141" s="26">
        <f t="shared" si="5"/>
        <v>0</v>
      </c>
    </row>
    <row r="142" spans="1:7" ht="15">
      <c r="A142" s="14">
        <v>1.1</v>
      </c>
      <c r="B142" s="28" t="s">
        <v>683</v>
      </c>
      <c r="C142" s="39" t="s">
        <v>684</v>
      </c>
      <c r="D142" s="25">
        <v>0</v>
      </c>
      <c r="E142" s="25">
        <v>0</v>
      </c>
      <c r="F142" s="25">
        <v>0</v>
      </c>
      <c r="G142" s="26">
        <f t="shared" si="5"/>
        <v>0</v>
      </c>
    </row>
    <row r="143" spans="1:7" ht="15">
      <c r="A143" s="14">
        <v>1.1</v>
      </c>
      <c r="B143" s="28" t="s">
        <v>950</v>
      </c>
      <c r="C143" s="37" t="s">
        <v>951</v>
      </c>
      <c r="D143" s="25">
        <f>+ROUND(D144+D145+D146+D147+D148,2)</f>
        <v>6786808.58</v>
      </c>
      <c r="E143" s="25">
        <f>+ROUND(E144+E145+E146+E147+E148,2)</f>
        <v>0</v>
      </c>
      <c r="F143" s="25">
        <f>+ROUND(F144+F145+F146+F147+F148,2)</f>
        <v>148758.82</v>
      </c>
      <c r="G143" s="26">
        <f t="shared" si="5"/>
        <v>6638049.76</v>
      </c>
    </row>
    <row r="144" spans="1:7" ht="15">
      <c r="A144" s="14">
        <v>1.1</v>
      </c>
      <c r="B144" s="28" t="s">
        <v>952</v>
      </c>
      <c r="C144" s="39" t="s">
        <v>676</v>
      </c>
      <c r="D144" s="25">
        <v>18942225.5</v>
      </c>
      <c r="E144" s="25">
        <v>0</v>
      </c>
      <c r="F144" s="25">
        <v>0</v>
      </c>
      <c r="G144" s="26">
        <f t="shared" si="5"/>
        <v>18942225.5</v>
      </c>
    </row>
    <row r="145" spans="1:7" ht="15">
      <c r="A145" s="14">
        <v>1.1</v>
      </c>
      <c r="B145" s="28" t="s">
        <v>953</v>
      </c>
      <c r="C145" s="39" t="s">
        <v>678</v>
      </c>
      <c r="D145" s="25">
        <v>0</v>
      </c>
      <c r="E145" s="25">
        <v>0</v>
      </c>
      <c r="F145" s="25">
        <v>0</v>
      </c>
      <c r="G145" s="26">
        <f t="shared" si="5"/>
        <v>0</v>
      </c>
    </row>
    <row r="146" spans="1:7" ht="15">
      <c r="A146" s="14">
        <v>1.1</v>
      </c>
      <c r="B146" s="28" t="s">
        <v>954</v>
      </c>
      <c r="C146" s="39" t="s">
        <v>680</v>
      </c>
      <c r="D146" s="25">
        <v>-12155416.92</v>
      </c>
      <c r="E146" s="25">
        <v>0</v>
      </c>
      <c r="F146" s="25">
        <v>148758.82</v>
      </c>
      <c r="G146" s="26">
        <f t="shared" si="5"/>
        <v>-12304175.74</v>
      </c>
    </row>
    <row r="147" spans="1:7" ht="15">
      <c r="A147" s="14">
        <v>1.1</v>
      </c>
      <c r="B147" s="28" t="s">
        <v>955</v>
      </c>
      <c r="C147" s="39" t="s">
        <v>682</v>
      </c>
      <c r="D147" s="25">
        <v>0</v>
      </c>
      <c r="E147" s="25">
        <v>0</v>
      </c>
      <c r="F147" s="25">
        <v>0</v>
      </c>
      <c r="G147" s="26">
        <f t="shared" si="5"/>
        <v>0</v>
      </c>
    </row>
    <row r="148" spans="1:7" ht="15">
      <c r="A148" s="14">
        <v>1.1</v>
      </c>
      <c r="B148" s="28" t="s">
        <v>956</v>
      </c>
      <c r="C148" s="39" t="s">
        <v>684</v>
      </c>
      <c r="D148" s="25">
        <v>0</v>
      </c>
      <c r="E148" s="25">
        <v>0</v>
      </c>
      <c r="F148" s="25">
        <v>0</v>
      </c>
      <c r="G148" s="26">
        <f t="shared" si="5"/>
        <v>0</v>
      </c>
    </row>
    <row r="149" spans="1:7" ht="15">
      <c r="A149" s="14">
        <v>1.1</v>
      </c>
      <c r="B149" s="28" t="s">
        <v>957</v>
      </c>
      <c r="C149" s="37" t="s">
        <v>958</v>
      </c>
      <c r="D149" s="25">
        <f>+ROUND(D150+D151+D152+D153+D154,2)</f>
        <v>2384318.24</v>
      </c>
      <c r="E149" s="25">
        <f>+ROUND(E150+E151+E152+E153+E154,2)</f>
        <v>0</v>
      </c>
      <c r="F149" s="25">
        <f>+ROUND(F150+F151+F152+F153+F154,2)</f>
        <v>51354.54</v>
      </c>
      <c r="G149" s="26">
        <f t="shared" si="5"/>
        <v>2332963.7</v>
      </c>
    </row>
    <row r="150" spans="1:7" ht="15">
      <c r="A150" s="14">
        <v>1.1</v>
      </c>
      <c r="B150" s="28" t="s">
        <v>959</v>
      </c>
      <c r="C150" s="39" t="s">
        <v>676</v>
      </c>
      <c r="D150" s="25">
        <v>6162546.89</v>
      </c>
      <c r="E150" s="25">
        <v>0</v>
      </c>
      <c r="F150" s="25">
        <v>0</v>
      </c>
      <c r="G150" s="26">
        <f t="shared" si="5"/>
        <v>6162546.89</v>
      </c>
    </row>
    <row r="151" spans="1:7" ht="15">
      <c r="A151" s="14">
        <v>1.1</v>
      </c>
      <c r="B151" s="28" t="s">
        <v>960</v>
      </c>
      <c r="C151" s="39" t="s">
        <v>678</v>
      </c>
      <c r="D151" s="25">
        <v>0</v>
      </c>
      <c r="E151" s="25">
        <v>0</v>
      </c>
      <c r="F151" s="25">
        <v>0</v>
      </c>
      <c r="G151" s="26">
        <f t="shared" si="5"/>
        <v>0</v>
      </c>
    </row>
    <row r="152" spans="1:7" ht="15">
      <c r="A152" s="14">
        <v>1.1</v>
      </c>
      <c r="B152" s="28" t="s">
        <v>961</v>
      </c>
      <c r="C152" s="39" t="s">
        <v>680</v>
      </c>
      <c r="D152" s="25">
        <v>-3778228.65</v>
      </c>
      <c r="E152" s="25">
        <v>0</v>
      </c>
      <c r="F152" s="25">
        <v>51354.54</v>
      </c>
      <c r="G152" s="26">
        <f t="shared" si="5"/>
        <v>-3829583.19</v>
      </c>
    </row>
    <row r="153" spans="1:7" ht="15">
      <c r="A153" s="14">
        <v>1.1</v>
      </c>
      <c r="B153" s="28" t="s">
        <v>962</v>
      </c>
      <c r="C153" s="39" t="s">
        <v>682</v>
      </c>
      <c r="D153" s="25">
        <v>0</v>
      </c>
      <c r="E153" s="25">
        <v>0</v>
      </c>
      <c r="F153" s="25">
        <v>0</v>
      </c>
      <c r="G153" s="26">
        <f t="shared" si="5"/>
        <v>0</v>
      </c>
    </row>
    <row r="154" spans="1:7" ht="15">
      <c r="A154" s="14">
        <v>1.1</v>
      </c>
      <c r="B154" s="28" t="s">
        <v>963</v>
      </c>
      <c r="C154" s="39" t="s">
        <v>684</v>
      </c>
      <c r="D154" s="25">
        <v>0</v>
      </c>
      <c r="E154" s="25">
        <v>0</v>
      </c>
      <c r="F154" s="25">
        <v>0</v>
      </c>
      <c r="G154" s="26">
        <f t="shared" si="5"/>
        <v>0</v>
      </c>
    </row>
    <row r="155" spans="1:7" ht="15">
      <c r="A155" s="14">
        <v>1.1</v>
      </c>
      <c r="B155" s="28" t="s">
        <v>964</v>
      </c>
      <c r="C155" s="37" t="s">
        <v>965</v>
      </c>
      <c r="D155" s="25">
        <f>+ROUND(D156+D157+D158+D159+D160,2)</f>
        <v>9955940.24</v>
      </c>
      <c r="E155" s="25">
        <f>+ROUND(E156+E157+E158+E159+E160,2)</f>
        <v>0</v>
      </c>
      <c r="F155" s="25">
        <f>+ROUND(F156+F157+F158+F159+F160,2)</f>
        <v>279400.47</v>
      </c>
      <c r="G155" s="26">
        <f t="shared" si="5"/>
        <v>9676539.77</v>
      </c>
    </row>
    <row r="156" spans="1:7" ht="15">
      <c r="A156" s="14">
        <v>1.1</v>
      </c>
      <c r="B156" s="28" t="s">
        <v>966</v>
      </c>
      <c r="C156" s="39" t="s">
        <v>676</v>
      </c>
      <c r="D156" s="25">
        <v>23008149.07</v>
      </c>
      <c r="E156" s="25">
        <v>0</v>
      </c>
      <c r="F156" s="25">
        <v>0</v>
      </c>
      <c r="G156" s="26">
        <f t="shared" si="5"/>
        <v>23008149.07</v>
      </c>
    </row>
    <row r="157" spans="1:7" ht="15">
      <c r="A157" s="14">
        <v>1.1</v>
      </c>
      <c r="B157" s="28" t="s">
        <v>967</v>
      </c>
      <c r="C157" s="39" t="s">
        <v>678</v>
      </c>
      <c r="D157" s="25">
        <v>0</v>
      </c>
      <c r="E157" s="25">
        <v>0</v>
      </c>
      <c r="F157" s="25">
        <v>0</v>
      </c>
      <c r="G157" s="26">
        <f t="shared" si="5"/>
        <v>0</v>
      </c>
    </row>
    <row r="158" spans="1:7" ht="15">
      <c r="A158" s="14">
        <v>1.1</v>
      </c>
      <c r="B158" s="28" t="s">
        <v>968</v>
      </c>
      <c r="C158" s="39" t="s">
        <v>680</v>
      </c>
      <c r="D158" s="25">
        <v>-13378023.83</v>
      </c>
      <c r="E158" s="25">
        <v>0</v>
      </c>
      <c r="F158" s="25">
        <v>279400.47</v>
      </c>
      <c r="G158" s="26">
        <f t="shared" si="5"/>
        <v>-13657424.3</v>
      </c>
    </row>
    <row r="159" spans="1:7" ht="15">
      <c r="A159" s="14">
        <v>1.1</v>
      </c>
      <c r="B159" s="28" t="s">
        <v>969</v>
      </c>
      <c r="C159" s="39" t="s">
        <v>682</v>
      </c>
      <c r="D159" s="25">
        <v>0</v>
      </c>
      <c r="E159" s="25">
        <v>0</v>
      </c>
      <c r="F159" s="25">
        <v>0</v>
      </c>
      <c r="G159" s="26">
        <f t="shared" si="5"/>
        <v>0</v>
      </c>
    </row>
    <row r="160" spans="1:7" ht="15">
      <c r="A160" s="14">
        <v>1.1</v>
      </c>
      <c r="B160" s="28" t="s">
        <v>970</v>
      </c>
      <c r="C160" s="39" t="s">
        <v>684</v>
      </c>
      <c r="D160" s="25">
        <v>325815</v>
      </c>
      <c r="E160" s="25">
        <v>0</v>
      </c>
      <c r="F160" s="25">
        <v>0</v>
      </c>
      <c r="G160" s="26">
        <f t="shared" si="5"/>
        <v>325815</v>
      </c>
    </row>
    <row r="161" spans="1:7" ht="15">
      <c r="A161" s="14">
        <v>1.1</v>
      </c>
      <c r="B161" s="28" t="s">
        <v>971</v>
      </c>
      <c r="C161" s="37" t="s">
        <v>972</v>
      </c>
      <c r="D161" s="25">
        <f>+ROUND(D162+D163+D164+D165+D166,2)</f>
        <v>55870887.4</v>
      </c>
      <c r="E161" s="25">
        <f>ROUND(+E162+E163+E164+E165+E166,2)</f>
        <v>22239848.15</v>
      </c>
      <c r="F161" s="25">
        <f>+ROUND(F162+F163+F164+F165+F166,2)</f>
        <v>1010667.78</v>
      </c>
      <c r="G161" s="26">
        <f t="shared" si="5"/>
        <v>77100067.77</v>
      </c>
    </row>
    <row r="162" spans="1:7" ht="15">
      <c r="A162" s="14">
        <v>1.1</v>
      </c>
      <c r="B162" s="28" t="s">
        <v>973</v>
      </c>
      <c r="C162" s="39" t="s">
        <v>676</v>
      </c>
      <c r="D162" s="25">
        <v>93834379.94</v>
      </c>
      <c r="E162" s="25">
        <v>22239848.15</v>
      </c>
      <c r="F162" s="25">
        <v>0</v>
      </c>
      <c r="G162" s="26">
        <f t="shared" si="5"/>
        <v>116074228.09</v>
      </c>
    </row>
    <row r="163" spans="1:7" ht="15">
      <c r="A163" s="14">
        <v>1.1</v>
      </c>
      <c r="B163" s="28" t="s">
        <v>974</v>
      </c>
      <c r="C163" s="39" t="s">
        <v>678</v>
      </c>
      <c r="D163" s="25">
        <v>0</v>
      </c>
      <c r="E163" s="25">
        <v>0</v>
      </c>
      <c r="F163" s="25">
        <v>0</v>
      </c>
      <c r="G163" s="26">
        <f t="shared" si="5"/>
        <v>0</v>
      </c>
    </row>
    <row r="164" spans="1:7" ht="15">
      <c r="A164" s="14">
        <v>1.1</v>
      </c>
      <c r="B164" s="28" t="s">
        <v>975</v>
      </c>
      <c r="C164" s="39" t="s">
        <v>680</v>
      </c>
      <c r="D164" s="25">
        <v>-43739339.54</v>
      </c>
      <c r="E164" s="25">
        <v>0</v>
      </c>
      <c r="F164" s="25">
        <v>1010667.78</v>
      </c>
      <c r="G164" s="26">
        <f t="shared" si="5"/>
        <v>-44750007.32</v>
      </c>
    </row>
    <row r="165" spans="1:7" ht="15">
      <c r="A165" s="14">
        <v>1.1</v>
      </c>
      <c r="B165" s="28" t="s">
        <v>976</v>
      </c>
      <c r="C165" s="39" t="s">
        <v>682</v>
      </c>
      <c r="D165" s="25">
        <v>0</v>
      </c>
      <c r="E165" s="25">
        <v>0</v>
      </c>
      <c r="F165" s="25">
        <v>0</v>
      </c>
      <c r="G165" s="26">
        <f t="shared" si="5"/>
        <v>0</v>
      </c>
    </row>
    <row r="166" spans="1:7" ht="15">
      <c r="A166" s="14">
        <v>1.1</v>
      </c>
      <c r="B166" s="28" t="s">
        <v>977</v>
      </c>
      <c r="C166" s="39" t="s">
        <v>684</v>
      </c>
      <c r="D166" s="25">
        <v>5775847</v>
      </c>
      <c r="E166" s="25">
        <v>0</v>
      </c>
      <c r="F166" s="25">
        <v>0</v>
      </c>
      <c r="G166" s="26">
        <f t="shared" si="5"/>
        <v>5775847</v>
      </c>
    </row>
    <row r="167" spans="1:7" ht="15">
      <c r="A167" s="14">
        <v>1.1</v>
      </c>
      <c r="B167" s="28" t="s">
        <v>978</v>
      </c>
      <c r="C167" s="37" t="s">
        <v>979</v>
      </c>
      <c r="D167" s="25">
        <f>+ROUND(D168+D174+D180+D186+D192,2)</f>
        <v>153567854.91</v>
      </c>
      <c r="E167" s="25">
        <f>+ROUND(E168+E174+E180+E186+E192,2)</f>
        <v>0</v>
      </c>
      <c r="F167" s="25">
        <f>+ROUND(F168+F174+F180+F186+F192,2)</f>
        <v>3576974.94</v>
      </c>
      <c r="G167" s="26">
        <f t="shared" si="5"/>
        <v>149990879.97</v>
      </c>
    </row>
    <row r="168" spans="1:7" ht="15">
      <c r="A168" s="14">
        <v>1.1</v>
      </c>
      <c r="B168" s="28" t="s">
        <v>980</v>
      </c>
      <c r="C168" s="37" t="s">
        <v>981</v>
      </c>
      <c r="D168" s="25">
        <f>+ROUND(D169+D170+D171+D172+D173,2)</f>
        <v>98976883.34</v>
      </c>
      <c r="E168" s="25">
        <f>+ROUND(E169+E170+E171+E172+E173,2)</f>
        <v>0</v>
      </c>
      <c r="F168" s="25">
        <f>+ROUND(F169+F170+F171+F172+F173,2)</f>
        <v>1334513.8</v>
      </c>
      <c r="G168" s="26">
        <f t="shared" si="5"/>
        <v>97642369.54</v>
      </c>
    </row>
    <row r="169" spans="1:7" ht="15">
      <c r="A169" s="14">
        <v>1.1</v>
      </c>
      <c r="B169" s="28" t="s">
        <v>982</v>
      </c>
      <c r="C169" s="39" t="s">
        <v>676</v>
      </c>
      <c r="D169" s="25">
        <v>108733257.4</v>
      </c>
      <c r="E169" s="25">
        <v>0</v>
      </c>
      <c r="F169" s="25">
        <v>0</v>
      </c>
      <c r="G169" s="26">
        <f t="shared" si="5"/>
        <v>108733257.4</v>
      </c>
    </row>
    <row r="170" spans="1:7" ht="15">
      <c r="A170" s="14">
        <v>1.1</v>
      </c>
      <c r="B170" s="28" t="s">
        <v>983</v>
      </c>
      <c r="C170" s="39" t="s">
        <v>678</v>
      </c>
      <c r="D170" s="25">
        <v>0</v>
      </c>
      <c r="E170" s="25">
        <v>0</v>
      </c>
      <c r="F170" s="25">
        <v>0</v>
      </c>
      <c r="G170" s="26">
        <f t="shared" si="5"/>
        <v>0</v>
      </c>
    </row>
    <row r="171" spans="1:7" ht="15">
      <c r="A171" s="14">
        <v>1.1</v>
      </c>
      <c r="B171" s="28" t="s">
        <v>984</v>
      </c>
      <c r="C171" s="39" t="s">
        <v>680</v>
      </c>
      <c r="D171" s="25">
        <v>-50053245.52</v>
      </c>
      <c r="E171" s="25">
        <v>0</v>
      </c>
      <c r="F171" s="25">
        <v>1334513.8</v>
      </c>
      <c r="G171" s="26">
        <f t="shared" si="5"/>
        <v>-51387759.32</v>
      </c>
    </row>
    <row r="172" spans="1:7" ht="15">
      <c r="A172" s="14">
        <v>1.1</v>
      </c>
      <c r="B172" s="28" t="s">
        <v>985</v>
      </c>
      <c r="C172" s="39" t="s">
        <v>682</v>
      </c>
      <c r="D172" s="25">
        <v>0</v>
      </c>
      <c r="E172" s="25">
        <v>0</v>
      </c>
      <c r="F172" s="25">
        <v>0</v>
      </c>
      <c r="G172" s="26">
        <f t="shared" si="5"/>
        <v>0</v>
      </c>
    </row>
    <row r="173" spans="1:7" ht="15">
      <c r="A173" s="14">
        <v>1.1</v>
      </c>
      <c r="B173" s="28" t="s">
        <v>986</v>
      </c>
      <c r="C173" s="39" t="s">
        <v>684</v>
      </c>
      <c r="D173" s="25">
        <v>40296871.46</v>
      </c>
      <c r="E173" s="25">
        <v>0</v>
      </c>
      <c r="F173" s="25">
        <v>0</v>
      </c>
      <c r="G173" s="26">
        <f t="shared" si="5"/>
        <v>40296871.46</v>
      </c>
    </row>
    <row r="174" spans="1:7" ht="15">
      <c r="A174" s="14">
        <v>1.1</v>
      </c>
      <c r="B174" s="28" t="s">
        <v>987</v>
      </c>
      <c r="C174" s="37" t="s">
        <v>988</v>
      </c>
      <c r="D174" s="25">
        <f>+ROUND(D175+D176+D177+D178+D179,2)</f>
        <v>10960629.32</v>
      </c>
      <c r="E174" s="25">
        <f>+ROUND(E175+E176+E177+E178+E179,2)</f>
        <v>0</v>
      </c>
      <c r="F174" s="25">
        <f>+ROUND(F175+F176+F177+F178+F179,2)</f>
        <v>232708.35</v>
      </c>
      <c r="G174" s="26">
        <f t="shared" si="5"/>
        <v>10727920.97</v>
      </c>
    </row>
    <row r="175" spans="1:7" ht="15">
      <c r="A175" s="14">
        <v>1.1</v>
      </c>
      <c r="B175" s="28" t="s">
        <v>989</v>
      </c>
      <c r="C175" s="39" t="s">
        <v>676</v>
      </c>
      <c r="D175" s="25">
        <v>11416982.13</v>
      </c>
      <c r="E175" s="25">
        <v>0</v>
      </c>
      <c r="F175" s="25">
        <v>0</v>
      </c>
      <c r="G175" s="26">
        <f t="shared" si="5"/>
        <v>11416982.13</v>
      </c>
    </row>
    <row r="176" spans="1:7" ht="15">
      <c r="A176" s="14">
        <v>1.1</v>
      </c>
      <c r="B176" s="28" t="s">
        <v>990</v>
      </c>
      <c r="C176" s="39" t="s">
        <v>678</v>
      </c>
      <c r="D176" s="25">
        <v>0</v>
      </c>
      <c r="E176" s="25">
        <v>0</v>
      </c>
      <c r="F176" s="25">
        <v>0</v>
      </c>
      <c r="G176" s="26">
        <f t="shared" si="5"/>
        <v>0</v>
      </c>
    </row>
    <row r="177" spans="1:7" ht="15">
      <c r="A177" s="14">
        <v>1.1</v>
      </c>
      <c r="B177" s="28" t="s">
        <v>991</v>
      </c>
      <c r="C177" s="39" t="s">
        <v>680</v>
      </c>
      <c r="D177" s="25">
        <v>-7475612.81</v>
      </c>
      <c r="E177" s="25">
        <v>0</v>
      </c>
      <c r="F177" s="25">
        <v>232708.35</v>
      </c>
      <c r="G177" s="26">
        <f t="shared" si="5"/>
        <v>-7708321.16</v>
      </c>
    </row>
    <row r="178" spans="1:7" ht="15">
      <c r="A178" s="14">
        <v>1.1</v>
      </c>
      <c r="B178" s="28" t="s">
        <v>992</v>
      </c>
      <c r="C178" s="39" t="s">
        <v>682</v>
      </c>
      <c r="D178" s="25">
        <v>0</v>
      </c>
      <c r="E178" s="25">
        <v>0</v>
      </c>
      <c r="F178" s="25">
        <v>0</v>
      </c>
      <c r="G178" s="26">
        <f t="shared" si="5"/>
        <v>0</v>
      </c>
    </row>
    <row r="179" spans="1:7" ht="15">
      <c r="A179" s="14">
        <v>1.1</v>
      </c>
      <c r="B179" s="28" t="s">
        <v>993</v>
      </c>
      <c r="C179" s="39" t="s">
        <v>684</v>
      </c>
      <c r="D179" s="25">
        <v>7019260</v>
      </c>
      <c r="E179" s="25">
        <v>0</v>
      </c>
      <c r="F179" s="25">
        <v>0</v>
      </c>
      <c r="G179" s="26">
        <f t="shared" si="5"/>
        <v>7019260</v>
      </c>
    </row>
    <row r="180" spans="1:7" ht="15">
      <c r="A180" s="14">
        <v>1.1</v>
      </c>
      <c r="B180" s="28" t="s">
        <v>994</v>
      </c>
      <c r="C180" s="37" t="s">
        <v>995</v>
      </c>
      <c r="D180" s="25">
        <f>+ROUND(D181+D182+D183+D184+D185,2)</f>
        <v>1139329.6</v>
      </c>
      <c r="E180" s="25">
        <f>+ROUND(E181+E182+E183+E184+E185,2)</f>
        <v>0</v>
      </c>
      <c r="F180" s="25">
        <f>+ROUND(F181+F182+F183+F184+F185,2)</f>
        <v>20303.66</v>
      </c>
      <c r="G180" s="26">
        <f t="shared" si="5"/>
        <v>1119025.94</v>
      </c>
    </row>
    <row r="181" spans="1:7" ht="15">
      <c r="A181" s="14">
        <v>1.1</v>
      </c>
      <c r="B181" s="28" t="s">
        <v>996</v>
      </c>
      <c r="C181" s="39" t="s">
        <v>676</v>
      </c>
      <c r="D181" s="25">
        <v>884650</v>
      </c>
      <c r="E181" s="25">
        <v>0</v>
      </c>
      <c r="F181" s="25">
        <v>0</v>
      </c>
      <c r="G181" s="26">
        <f t="shared" si="5"/>
        <v>884650</v>
      </c>
    </row>
    <row r="182" spans="1:7" ht="15">
      <c r="A182" s="14">
        <v>1.1</v>
      </c>
      <c r="B182" s="28" t="s">
        <v>997</v>
      </c>
      <c r="C182" s="39" t="s">
        <v>678</v>
      </c>
      <c r="D182" s="25">
        <v>0</v>
      </c>
      <c r="E182" s="25">
        <v>0</v>
      </c>
      <c r="F182" s="25">
        <v>0</v>
      </c>
      <c r="G182" s="26">
        <f t="shared" si="5"/>
        <v>0</v>
      </c>
    </row>
    <row r="183" spans="1:7" ht="15">
      <c r="A183" s="14">
        <v>1.1</v>
      </c>
      <c r="B183" s="28" t="s">
        <v>998</v>
      </c>
      <c r="C183" s="39" t="s">
        <v>680</v>
      </c>
      <c r="D183" s="25">
        <v>-903540.4</v>
      </c>
      <c r="E183" s="25">
        <v>0</v>
      </c>
      <c r="F183" s="25">
        <v>20303.66</v>
      </c>
      <c r="G183" s="26">
        <f t="shared" si="5"/>
        <v>-923844.06</v>
      </c>
    </row>
    <row r="184" spans="1:7" ht="15">
      <c r="A184" s="14">
        <v>1.1</v>
      </c>
      <c r="B184" s="28" t="s">
        <v>999</v>
      </c>
      <c r="C184" s="39" t="s">
        <v>682</v>
      </c>
      <c r="D184" s="25">
        <v>0</v>
      </c>
      <c r="E184" s="25">
        <v>0</v>
      </c>
      <c r="F184" s="25">
        <v>0</v>
      </c>
      <c r="G184" s="26">
        <f t="shared" si="5"/>
        <v>0</v>
      </c>
    </row>
    <row r="185" spans="1:7" ht="15">
      <c r="A185" s="14">
        <v>1.1</v>
      </c>
      <c r="B185" s="28" t="s">
        <v>1000</v>
      </c>
      <c r="C185" s="39" t="s">
        <v>684</v>
      </c>
      <c r="D185" s="25">
        <v>1158220</v>
      </c>
      <c r="E185" s="25">
        <v>0</v>
      </c>
      <c r="F185" s="25">
        <v>0</v>
      </c>
      <c r="G185" s="26">
        <f t="shared" si="5"/>
        <v>1158220</v>
      </c>
    </row>
    <row r="186" spans="1:7" ht="15">
      <c r="A186" s="14">
        <v>1.1</v>
      </c>
      <c r="B186" s="28" t="s">
        <v>1001</v>
      </c>
      <c r="C186" s="37" t="s">
        <v>1002</v>
      </c>
      <c r="D186" s="25">
        <f>+ROUND(D187+D188+D189+D190+D191,2)</f>
        <v>2775819.99</v>
      </c>
      <c r="E186" s="25">
        <f>+ROUND(E187+E188+E189+E190+E191,2)</f>
        <v>0</v>
      </c>
      <c r="F186" s="25">
        <f>+ROUND(F187+F188+F189+F190+F191,2)</f>
        <v>76493.51</v>
      </c>
      <c r="G186" s="26">
        <f t="shared" si="5"/>
        <v>2699326.48</v>
      </c>
    </row>
    <row r="187" spans="1:7" ht="15">
      <c r="A187" s="14">
        <v>1.1</v>
      </c>
      <c r="B187" s="28" t="s">
        <v>1003</v>
      </c>
      <c r="C187" s="39" t="s">
        <v>676</v>
      </c>
      <c r="D187" s="25">
        <v>4614287.78</v>
      </c>
      <c r="E187" s="25">
        <v>0</v>
      </c>
      <c r="F187" s="25">
        <v>0</v>
      </c>
      <c r="G187" s="26">
        <f t="shared" si="5"/>
        <v>4614287.78</v>
      </c>
    </row>
    <row r="188" spans="1:7" ht="15">
      <c r="A188" s="14">
        <v>1.1</v>
      </c>
      <c r="B188" s="28" t="s">
        <v>1004</v>
      </c>
      <c r="C188" s="39" t="s">
        <v>678</v>
      </c>
      <c r="D188" s="25">
        <v>0</v>
      </c>
      <c r="E188" s="25">
        <v>0</v>
      </c>
      <c r="F188" s="25">
        <v>0</v>
      </c>
      <c r="G188" s="26">
        <f t="shared" si="5"/>
        <v>0</v>
      </c>
    </row>
    <row r="189" spans="1:7" ht="15">
      <c r="A189" s="14">
        <v>1.1</v>
      </c>
      <c r="B189" s="28" t="s">
        <v>1005</v>
      </c>
      <c r="C189" s="39" t="s">
        <v>680</v>
      </c>
      <c r="D189" s="25">
        <v>-2306067.79</v>
      </c>
      <c r="E189" s="25">
        <v>0</v>
      </c>
      <c r="F189" s="25">
        <v>76493.51</v>
      </c>
      <c r="G189" s="26">
        <f t="shared" si="5"/>
        <v>-2382561.3</v>
      </c>
    </row>
    <row r="190" spans="1:7" ht="15">
      <c r="A190" s="14">
        <v>1.1</v>
      </c>
      <c r="B190" s="28" t="s">
        <v>1006</v>
      </c>
      <c r="C190" s="39" t="s">
        <v>682</v>
      </c>
      <c r="D190" s="25">
        <v>0</v>
      </c>
      <c r="E190" s="25">
        <v>0</v>
      </c>
      <c r="F190" s="25">
        <v>0</v>
      </c>
      <c r="G190" s="26">
        <f t="shared" si="5"/>
        <v>0</v>
      </c>
    </row>
    <row r="191" spans="1:7" ht="15">
      <c r="A191" s="14">
        <v>1.1</v>
      </c>
      <c r="B191" s="28" t="s">
        <v>1007</v>
      </c>
      <c r="C191" s="39" t="s">
        <v>684</v>
      </c>
      <c r="D191" s="25">
        <v>467600</v>
      </c>
      <c r="E191" s="25">
        <v>0</v>
      </c>
      <c r="F191" s="25">
        <v>0</v>
      </c>
      <c r="G191" s="26">
        <f t="shared" si="5"/>
        <v>467600</v>
      </c>
    </row>
    <row r="192" spans="1:7" ht="15">
      <c r="A192" s="14">
        <v>1.1</v>
      </c>
      <c r="B192" s="28" t="s">
        <v>1008</v>
      </c>
      <c r="C192" s="37" t="s">
        <v>1009</v>
      </c>
      <c r="D192" s="25">
        <f>+ROUND(D193+D194+D195+D196+D197,2)</f>
        <v>39715192.66</v>
      </c>
      <c r="E192" s="25">
        <f>+ROUND(E193+E194+E195+E196+E197,2)</f>
        <v>0</v>
      </c>
      <c r="F192" s="25">
        <f>+ROUND(F193+F194+F195+F196+F197,2)</f>
        <v>1912955.62</v>
      </c>
      <c r="G192" s="26">
        <f t="shared" si="5"/>
        <v>37802237.04</v>
      </c>
    </row>
    <row r="193" spans="1:7" ht="15">
      <c r="A193" s="14">
        <v>1.1</v>
      </c>
      <c r="B193" s="28" t="s">
        <v>1010</v>
      </c>
      <c r="C193" s="39" t="s">
        <v>676</v>
      </c>
      <c r="D193" s="25">
        <v>78331550.78</v>
      </c>
      <c r="E193" s="25">
        <v>0</v>
      </c>
      <c r="F193" s="25">
        <v>0</v>
      </c>
      <c r="G193" s="26">
        <f t="shared" si="5"/>
        <v>78331550.78</v>
      </c>
    </row>
    <row r="194" spans="1:7" ht="15">
      <c r="A194" s="14">
        <v>1.1</v>
      </c>
      <c r="B194" s="28" t="s">
        <v>1011</v>
      </c>
      <c r="C194" s="39" t="s">
        <v>678</v>
      </c>
      <c r="D194" s="25">
        <v>0</v>
      </c>
      <c r="E194" s="25">
        <v>0</v>
      </c>
      <c r="F194" s="25">
        <v>0</v>
      </c>
      <c r="G194" s="26">
        <f t="shared" si="5"/>
        <v>0</v>
      </c>
    </row>
    <row r="195" spans="1:7" ht="15">
      <c r="A195" s="14">
        <v>1.1</v>
      </c>
      <c r="B195" s="28" t="s">
        <v>1012</v>
      </c>
      <c r="C195" s="39" t="s">
        <v>680</v>
      </c>
      <c r="D195" s="25">
        <v>-43926737.52</v>
      </c>
      <c r="E195" s="25">
        <v>0</v>
      </c>
      <c r="F195" s="25">
        <v>1912955.62</v>
      </c>
      <c r="G195" s="26">
        <f t="shared" si="5"/>
        <v>-45839693.14</v>
      </c>
    </row>
    <row r="196" spans="1:7" ht="15">
      <c r="A196" s="14">
        <v>1.1</v>
      </c>
      <c r="B196" s="28" t="s">
        <v>1013</v>
      </c>
      <c r="C196" s="39" t="s">
        <v>682</v>
      </c>
      <c r="D196" s="25">
        <v>0</v>
      </c>
      <c r="E196" s="25">
        <v>0</v>
      </c>
      <c r="F196" s="25">
        <v>0</v>
      </c>
      <c r="G196" s="26">
        <f t="shared" si="5"/>
        <v>0</v>
      </c>
    </row>
    <row r="197" spans="1:7" ht="15">
      <c r="A197" s="14">
        <v>1.1</v>
      </c>
      <c r="B197" s="28" t="s">
        <v>1014</v>
      </c>
      <c r="C197" s="39" t="s">
        <v>684</v>
      </c>
      <c r="D197" s="25">
        <v>5310379.4</v>
      </c>
      <c r="E197" s="25">
        <v>0</v>
      </c>
      <c r="F197" s="25">
        <v>0</v>
      </c>
      <c r="G197" s="26">
        <f t="shared" si="5"/>
        <v>5310379.4</v>
      </c>
    </row>
    <row r="198" spans="1:7" ht="30">
      <c r="A198" s="14">
        <v>1.1</v>
      </c>
      <c r="B198" s="28" t="s">
        <v>1015</v>
      </c>
      <c r="C198" s="37" t="s">
        <v>1016</v>
      </c>
      <c r="D198" s="25">
        <f>+ROUND(D199+D205+D211,2)</f>
        <v>3090731.12</v>
      </c>
      <c r="E198" s="25">
        <f>+ROUND(E199+E205+E211,2)</f>
        <v>0</v>
      </c>
      <c r="F198" s="25">
        <f>+ROUND(F199+F205+F211,2)</f>
        <v>43141.14</v>
      </c>
      <c r="G198" s="26">
        <f t="shared" si="5"/>
        <v>3047589.98</v>
      </c>
    </row>
    <row r="199" spans="1:7" ht="15">
      <c r="A199" s="14">
        <v>1.1</v>
      </c>
      <c r="B199" s="28" t="s">
        <v>1017</v>
      </c>
      <c r="C199" s="37" t="s">
        <v>1018</v>
      </c>
      <c r="D199" s="25">
        <f>+ROUND(D200+D201+D202+D203+D204,2)</f>
        <v>0</v>
      </c>
      <c r="E199" s="25">
        <f>+ROUND(E200+E201+E202+E203+E204,2)</f>
        <v>0</v>
      </c>
      <c r="F199" s="25">
        <f>+ROUND(F200+F201+F202+F203+F204,2)</f>
        <v>0</v>
      </c>
      <c r="G199" s="26">
        <f t="shared" si="5"/>
        <v>0</v>
      </c>
    </row>
    <row r="200" spans="1:7" ht="15">
      <c r="A200" s="14">
        <v>1.1</v>
      </c>
      <c r="B200" s="28" t="s">
        <v>1019</v>
      </c>
      <c r="C200" s="39" t="s">
        <v>676</v>
      </c>
      <c r="D200" s="25">
        <v>0</v>
      </c>
      <c r="E200" s="25">
        <v>0</v>
      </c>
      <c r="F200" s="25">
        <v>0</v>
      </c>
      <c r="G200" s="26">
        <f t="shared" si="5"/>
        <v>0</v>
      </c>
    </row>
    <row r="201" spans="1:7" ht="15">
      <c r="A201" s="14">
        <v>1.1</v>
      </c>
      <c r="B201" s="28" t="s">
        <v>1020</v>
      </c>
      <c r="C201" s="39" t="s">
        <v>678</v>
      </c>
      <c r="D201" s="25">
        <v>0</v>
      </c>
      <c r="E201" s="25">
        <v>0</v>
      </c>
      <c r="F201" s="25">
        <v>0</v>
      </c>
      <c r="G201" s="26">
        <f t="shared" si="5"/>
        <v>0</v>
      </c>
    </row>
    <row r="202" spans="1:7" ht="15">
      <c r="A202" s="14">
        <v>1.1</v>
      </c>
      <c r="B202" s="28" t="s">
        <v>1021</v>
      </c>
      <c r="C202" s="39" t="s">
        <v>680</v>
      </c>
      <c r="D202" s="25">
        <v>0</v>
      </c>
      <c r="E202" s="25">
        <v>0</v>
      </c>
      <c r="F202" s="25">
        <v>0</v>
      </c>
      <c r="G202" s="26">
        <f t="shared" si="5"/>
        <v>0</v>
      </c>
    </row>
    <row r="203" spans="1:7" ht="15">
      <c r="A203" s="14">
        <v>1.1</v>
      </c>
      <c r="B203" s="28" t="s">
        <v>1022</v>
      </c>
      <c r="C203" s="39" t="s">
        <v>682</v>
      </c>
      <c r="D203" s="25">
        <v>0</v>
      </c>
      <c r="E203" s="25">
        <v>0</v>
      </c>
      <c r="F203" s="25">
        <v>0</v>
      </c>
      <c r="G203" s="26">
        <f aca="true" t="shared" si="6" ref="G203:G254">+ROUND(D203+E203-F203,2)</f>
        <v>0</v>
      </c>
    </row>
    <row r="204" spans="1:7" ht="15">
      <c r="A204" s="14">
        <v>1.1</v>
      </c>
      <c r="B204" s="28" t="s">
        <v>1023</v>
      </c>
      <c r="C204" s="39" t="s">
        <v>684</v>
      </c>
      <c r="D204" s="25">
        <v>0</v>
      </c>
      <c r="E204" s="25">
        <v>0</v>
      </c>
      <c r="F204" s="25">
        <v>0</v>
      </c>
      <c r="G204" s="26">
        <f t="shared" si="6"/>
        <v>0</v>
      </c>
    </row>
    <row r="205" spans="1:7" ht="15">
      <c r="A205" s="14">
        <v>1.1</v>
      </c>
      <c r="B205" s="28" t="s">
        <v>1024</v>
      </c>
      <c r="C205" s="37" t="s">
        <v>1025</v>
      </c>
      <c r="D205" s="25">
        <f>+ROUND(D206+D207+D208+D209+D210,2)</f>
        <v>0</v>
      </c>
      <c r="E205" s="25">
        <f>+ROUND(E206+E207+E208+E209+E210,2)</f>
        <v>0</v>
      </c>
      <c r="F205" s="25">
        <f>+ROUND(F206+F207+F208+F209+F210,2)</f>
        <v>0</v>
      </c>
      <c r="G205" s="26">
        <f t="shared" si="6"/>
        <v>0</v>
      </c>
    </row>
    <row r="206" spans="1:7" ht="15">
      <c r="A206" s="14">
        <v>1.1</v>
      </c>
      <c r="B206" s="28" t="s">
        <v>1026</v>
      </c>
      <c r="C206" s="39" t="s">
        <v>676</v>
      </c>
      <c r="D206" s="25">
        <v>0</v>
      </c>
      <c r="E206" s="25">
        <v>0</v>
      </c>
      <c r="F206" s="25">
        <v>0</v>
      </c>
      <c r="G206" s="26">
        <f t="shared" si="6"/>
        <v>0</v>
      </c>
    </row>
    <row r="207" spans="1:7" ht="15">
      <c r="A207" s="14">
        <v>1.1</v>
      </c>
      <c r="B207" s="28" t="s">
        <v>1027</v>
      </c>
      <c r="C207" s="39" t="s">
        <v>678</v>
      </c>
      <c r="D207" s="25">
        <v>0</v>
      </c>
      <c r="E207" s="25">
        <v>0</v>
      </c>
      <c r="F207" s="25">
        <v>0</v>
      </c>
      <c r="G207" s="26">
        <f t="shared" si="6"/>
        <v>0</v>
      </c>
    </row>
    <row r="208" spans="1:7" ht="15">
      <c r="A208" s="14">
        <v>1.1</v>
      </c>
      <c r="B208" s="28" t="s">
        <v>1028</v>
      </c>
      <c r="C208" s="39" t="s">
        <v>680</v>
      </c>
      <c r="D208" s="25">
        <v>0</v>
      </c>
      <c r="E208" s="25">
        <v>0</v>
      </c>
      <c r="F208" s="25">
        <v>0</v>
      </c>
      <c r="G208" s="26">
        <f t="shared" si="6"/>
        <v>0</v>
      </c>
    </row>
    <row r="209" spans="1:7" ht="15">
      <c r="A209" s="14">
        <v>1.1</v>
      </c>
      <c r="B209" s="28" t="s">
        <v>1029</v>
      </c>
      <c r="C209" s="39" t="s">
        <v>682</v>
      </c>
      <c r="D209" s="25">
        <v>0</v>
      </c>
      <c r="E209" s="25">
        <v>0</v>
      </c>
      <c r="F209" s="25">
        <v>0</v>
      </c>
      <c r="G209" s="26">
        <f t="shared" si="6"/>
        <v>0</v>
      </c>
    </row>
    <row r="210" spans="1:7" ht="15">
      <c r="A210" s="14">
        <v>1.1</v>
      </c>
      <c r="B210" s="28" t="s">
        <v>1030</v>
      </c>
      <c r="C210" s="39" t="s">
        <v>684</v>
      </c>
      <c r="D210" s="25">
        <v>0</v>
      </c>
      <c r="E210" s="25">
        <v>0</v>
      </c>
      <c r="F210" s="25">
        <v>0</v>
      </c>
      <c r="G210" s="26">
        <f t="shared" si="6"/>
        <v>0</v>
      </c>
    </row>
    <row r="211" spans="1:7" ht="15">
      <c r="A211" s="14">
        <v>1.1</v>
      </c>
      <c r="B211" s="28" t="s">
        <v>1031</v>
      </c>
      <c r="C211" s="37" t="s">
        <v>1032</v>
      </c>
      <c r="D211" s="25">
        <f>+ROUND(D212+D213+D214+D215+D216,2)</f>
        <v>3090731.12</v>
      </c>
      <c r="E211" s="25">
        <f>+ROUND(E212+E213+E214+E215+E216,2)</f>
        <v>0</v>
      </c>
      <c r="F211" s="25">
        <f>+ROUND(F212+F213+F214+F215+F216,2)</f>
        <v>43141.14</v>
      </c>
      <c r="G211" s="26">
        <f t="shared" si="6"/>
        <v>3047589.98</v>
      </c>
    </row>
    <row r="212" spans="1:7" ht="15">
      <c r="A212" s="14">
        <v>1.1</v>
      </c>
      <c r="B212" s="28" t="s">
        <v>1033</v>
      </c>
      <c r="C212" s="39" t="s">
        <v>676</v>
      </c>
      <c r="D212" s="25">
        <v>4059655</v>
      </c>
      <c r="E212" s="25">
        <v>0</v>
      </c>
      <c r="F212" s="25">
        <v>0</v>
      </c>
      <c r="G212" s="26">
        <f t="shared" si="6"/>
        <v>4059655</v>
      </c>
    </row>
    <row r="213" spans="1:7" ht="15">
      <c r="A213" s="14">
        <v>1.1</v>
      </c>
      <c r="B213" s="28" t="s">
        <v>1034</v>
      </c>
      <c r="C213" s="39" t="s">
        <v>678</v>
      </c>
      <c r="D213" s="25">
        <v>0</v>
      </c>
      <c r="E213" s="25">
        <v>0</v>
      </c>
      <c r="F213" s="25">
        <v>0</v>
      </c>
      <c r="G213" s="26">
        <f t="shared" si="6"/>
        <v>0</v>
      </c>
    </row>
    <row r="214" spans="1:7" ht="15">
      <c r="A214" s="14">
        <v>1.1</v>
      </c>
      <c r="B214" s="28" t="s">
        <v>1035</v>
      </c>
      <c r="C214" s="39" t="s">
        <v>680</v>
      </c>
      <c r="D214" s="25">
        <v>-1324495.88</v>
      </c>
      <c r="E214" s="25">
        <v>0</v>
      </c>
      <c r="F214" s="25">
        <v>43141.14</v>
      </c>
      <c r="G214" s="26">
        <f t="shared" si="6"/>
        <v>-1367637.02</v>
      </c>
    </row>
    <row r="215" spans="1:7" ht="15">
      <c r="A215" s="14">
        <v>1.1</v>
      </c>
      <c r="B215" s="28" t="s">
        <v>1036</v>
      </c>
      <c r="C215" s="39" t="s">
        <v>682</v>
      </c>
      <c r="D215" s="25">
        <v>0</v>
      </c>
      <c r="E215" s="25">
        <v>0</v>
      </c>
      <c r="F215" s="25">
        <v>0</v>
      </c>
      <c r="G215" s="26">
        <f t="shared" si="6"/>
        <v>0</v>
      </c>
    </row>
    <row r="216" spans="1:7" ht="15">
      <c r="A216" s="14">
        <v>1.1</v>
      </c>
      <c r="B216" s="28" t="s">
        <v>1037</v>
      </c>
      <c r="C216" s="39" t="s">
        <v>684</v>
      </c>
      <c r="D216" s="25">
        <v>355572</v>
      </c>
      <c r="E216" s="25">
        <v>0</v>
      </c>
      <c r="F216" s="25">
        <v>0</v>
      </c>
      <c r="G216" s="26">
        <f t="shared" si="6"/>
        <v>355572</v>
      </c>
    </row>
    <row r="217" spans="1:7" ht="30">
      <c r="A217" s="14">
        <v>1.1</v>
      </c>
      <c r="B217" s="28" t="s">
        <v>1038</v>
      </c>
      <c r="C217" s="37" t="s">
        <v>1039</v>
      </c>
      <c r="D217" s="25">
        <f>+ROUND(D218+D224,2)</f>
        <v>169775.21</v>
      </c>
      <c r="E217" s="25">
        <f>+ROUND(E218+E224,2)</f>
        <v>0</v>
      </c>
      <c r="F217" s="25">
        <f>+ROUND(F218+F224,2)</f>
        <v>3729.16</v>
      </c>
      <c r="G217" s="26">
        <f t="shared" si="6"/>
        <v>166046.05</v>
      </c>
    </row>
    <row r="218" spans="1:7" ht="15">
      <c r="A218" s="14">
        <v>1.1</v>
      </c>
      <c r="B218" s="28" t="s">
        <v>1040</v>
      </c>
      <c r="C218" s="37" t="s">
        <v>1041</v>
      </c>
      <c r="D218" s="25">
        <f>+ROUND(D219+D220+D221+D222+D223,2)</f>
        <v>128940.93</v>
      </c>
      <c r="E218" s="25">
        <f>+ROUND(E219+E220+E221+E222+E223,2)</f>
        <v>0</v>
      </c>
      <c r="F218" s="25">
        <f>+ROUND(F219+F220+F221+F222+F223,2)</f>
        <v>2895.84</v>
      </c>
      <c r="G218" s="26">
        <f t="shared" si="6"/>
        <v>126045.09</v>
      </c>
    </row>
    <row r="219" spans="1:7" ht="15">
      <c r="A219" s="14">
        <v>1.1</v>
      </c>
      <c r="B219" s="28" t="s">
        <v>1042</v>
      </c>
      <c r="C219" s="39" t="s">
        <v>676</v>
      </c>
      <c r="D219" s="25">
        <v>448768</v>
      </c>
      <c r="E219" s="25">
        <v>0</v>
      </c>
      <c r="F219" s="25">
        <v>0</v>
      </c>
      <c r="G219" s="26">
        <f t="shared" si="6"/>
        <v>448768</v>
      </c>
    </row>
    <row r="220" spans="1:7" ht="15">
      <c r="A220" s="14">
        <v>1.1</v>
      </c>
      <c r="B220" s="28" t="s">
        <v>1043</v>
      </c>
      <c r="C220" s="39" t="s">
        <v>678</v>
      </c>
      <c r="D220" s="25">
        <v>0</v>
      </c>
      <c r="E220" s="25">
        <v>0</v>
      </c>
      <c r="F220" s="25">
        <v>0</v>
      </c>
      <c r="G220" s="26">
        <f t="shared" si="6"/>
        <v>0</v>
      </c>
    </row>
    <row r="221" spans="1:7" ht="15">
      <c r="A221" s="14">
        <v>1.1</v>
      </c>
      <c r="B221" s="28" t="s">
        <v>1044</v>
      </c>
      <c r="C221" s="39" t="s">
        <v>680</v>
      </c>
      <c r="D221" s="25">
        <v>-319827.07</v>
      </c>
      <c r="E221" s="25">
        <v>0</v>
      </c>
      <c r="F221" s="25">
        <v>2895.84</v>
      </c>
      <c r="G221" s="26">
        <f t="shared" si="6"/>
        <v>-322722.91</v>
      </c>
    </row>
    <row r="222" spans="1:7" ht="15">
      <c r="A222" s="14">
        <v>1.1</v>
      </c>
      <c r="B222" s="28" t="s">
        <v>1045</v>
      </c>
      <c r="C222" s="39" t="s">
        <v>682</v>
      </c>
      <c r="D222" s="25">
        <v>0</v>
      </c>
      <c r="E222" s="25">
        <v>0</v>
      </c>
      <c r="F222" s="25">
        <v>0</v>
      </c>
      <c r="G222" s="26">
        <f t="shared" si="6"/>
        <v>0</v>
      </c>
    </row>
    <row r="223" spans="1:7" ht="15">
      <c r="A223" s="14">
        <v>1.1</v>
      </c>
      <c r="B223" s="28" t="s">
        <v>1046</v>
      </c>
      <c r="C223" s="39" t="s">
        <v>684</v>
      </c>
      <c r="D223" s="25">
        <v>0</v>
      </c>
      <c r="E223" s="25">
        <v>0</v>
      </c>
      <c r="F223" s="25">
        <v>0</v>
      </c>
      <c r="G223" s="26">
        <f t="shared" si="6"/>
        <v>0</v>
      </c>
    </row>
    <row r="224" spans="1:7" ht="15">
      <c r="A224" s="14">
        <v>1.1</v>
      </c>
      <c r="B224" s="28" t="s">
        <v>1047</v>
      </c>
      <c r="C224" s="37" t="s">
        <v>1048</v>
      </c>
      <c r="D224" s="25">
        <f>+ROUND(D225+D226+D227+D228+D229,2)</f>
        <v>40834.28</v>
      </c>
      <c r="E224" s="25">
        <f>+ROUND(E225+E226+E227+E228+E229,2)</f>
        <v>0</v>
      </c>
      <c r="F224" s="25">
        <f>+ROUND(F225+F226+F227+F228+F229,2)</f>
        <v>833.32</v>
      </c>
      <c r="G224" s="26">
        <f t="shared" si="6"/>
        <v>40000.96</v>
      </c>
    </row>
    <row r="225" spans="1:7" ht="15">
      <c r="A225" s="14">
        <v>1.1</v>
      </c>
      <c r="B225" s="28" t="s">
        <v>1049</v>
      </c>
      <c r="C225" s="39" t="s">
        <v>676</v>
      </c>
      <c r="D225" s="25">
        <v>100000</v>
      </c>
      <c r="E225" s="25">
        <v>0</v>
      </c>
      <c r="F225" s="25">
        <v>0</v>
      </c>
      <c r="G225" s="26">
        <f t="shared" si="6"/>
        <v>100000</v>
      </c>
    </row>
    <row r="226" spans="1:7" ht="15">
      <c r="A226" s="14">
        <v>1.1</v>
      </c>
      <c r="B226" s="28" t="s">
        <v>1050</v>
      </c>
      <c r="C226" s="39" t="s">
        <v>678</v>
      </c>
      <c r="D226" s="25">
        <v>0</v>
      </c>
      <c r="E226" s="25">
        <v>0</v>
      </c>
      <c r="F226" s="25">
        <v>0</v>
      </c>
      <c r="G226" s="26">
        <f t="shared" si="6"/>
        <v>0</v>
      </c>
    </row>
    <row r="227" spans="1:7" ht="15">
      <c r="A227" s="14">
        <v>1.1</v>
      </c>
      <c r="B227" s="28" t="s">
        <v>1051</v>
      </c>
      <c r="C227" s="39" t="s">
        <v>680</v>
      </c>
      <c r="D227" s="25">
        <v>-59165.72</v>
      </c>
      <c r="E227" s="25">
        <v>0</v>
      </c>
      <c r="F227" s="25">
        <v>833.32</v>
      </c>
      <c r="G227" s="26">
        <f t="shared" si="6"/>
        <v>-59999.04</v>
      </c>
    </row>
    <row r="228" spans="1:7" ht="15">
      <c r="A228" s="14">
        <v>1.1</v>
      </c>
      <c r="B228" s="28" t="s">
        <v>1052</v>
      </c>
      <c r="C228" s="39" t="s">
        <v>682</v>
      </c>
      <c r="D228" s="25">
        <v>0</v>
      </c>
      <c r="E228" s="25">
        <v>0</v>
      </c>
      <c r="F228" s="25">
        <v>0</v>
      </c>
      <c r="G228" s="26">
        <f t="shared" si="6"/>
        <v>0</v>
      </c>
    </row>
    <row r="229" spans="1:7" ht="15">
      <c r="A229" s="14">
        <v>1.1</v>
      </c>
      <c r="B229" s="28" t="s">
        <v>1053</v>
      </c>
      <c r="C229" s="39" t="s">
        <v>684</v>
      </c>
      <c r="D229" s="25">
        <v>0</v>
      </c>
      <c r="E229" s="25">
        <v>0</v>
      </c>
      <c r="F229" s="25">
        <v>0</v>
      </c>
      <c r="G229" s="26">
        <f t="shared" si="6"/>
        <v>0</v>
      </c>
    </row>
    <row r="230" spans="1:7" ht="15">
      <c r="A230" s="14">
        <v>1.1</v>
      </c>
      <c r="B230" s="28" t="s">
        <v>1054</v>
      </c>
      <c r="C230" s="37" t="s">
        <v>1055</v>
      </c>
      <c r="D230" s="25">
        <f>+ROUND(D231+D237+D243,2)</f>
        <v>8337684.43</v>
      </c>
      <c r="E230" s="25">
        <f>+ROUND(E231+E237+E243,2)</f>
        <v>0</v>
      </c>
      <c r="F230" s="25">
        <f>+ROUND(F231+F237+F243,2)</f>
        <v>204995.37</v>
      </c>
      <c r="G230" s="26">
        <f t="shared" si="6"/>
        <v>8132689.06</v>
      </c>
    </row>
    <row r="231" spans="1:7" ht="15">
      <c r="A231" s="14">
        <v>1.1</v>
      </c>
      <c r="B231" s="28" t="s">
        <v>1056</v>
      </c>
      <c r="C231" s="37" t="s">
        <v>1057</v>
      </c>
      <c r="D231" s="25">
        <f>+ROUND(D232+D233+D234+D235+D236,2)</f>
        <v>240066.78</v>
      </c>
      <c r="E231" s="25">
        <f>+ROUND(E232+E233+E234+E235+E236,2)</f>
        <v>0</v>
      </c>
      <c r="F231" s="25">
        <f>+ROUND(F232+F233+F234+F235+F236,2)</f>
        <v>7756.29</v>
      </c>
      <c r="G231" s="26">
        <f t="shared" si="6"/>
        <v>232310.49</v>
      </c>
    </row>
    <row r="232" spans="1:7" ht="15">
      <c r="A232" s="14">
        <v>1.1</v>
      </c>
      <c r="B232" s="28" t="s">
        <v>1058</v>
      </c>
      <c r="C232" s="39" t="s">
        <v>676</v>
      </c>
      <c r="D232" s="25">
        <v>1369745</v>
      </c>
      <c r="E232" s="25">
        <v>0</v>
      </c>
      <c r="F232" s="25">
        <v>0</v>
      </c>
      <c r="G232" s="26">
        <f t="shared" si="6"/>
        <v>1369745</v>
      </c>
    </row>
    <row r="233" spans="1:7" ht="15">
      <c r="A233" s="14">
        <v>1.1</v>
      </c>
      <c r="B233" s="28" t="s">
        <v>1059</v>
      </c>
      <c r="C233" s="39" t="s">
        <v>678</v>
      </c>
      <c r="D233" s="25">
        <v>0</v>
      </c>
      <c r="E233" s="25">
        <v>0</v>
      </c>
      <c r="F233" s="25">
        <v>0</v>
      </c>
      <c r="G233" s="26">
        <f t="shared" si="6"/>
        <v>0</v>
      </c>
    </row>
    <row r="234" spans="1:7" ht="15">
      <c r="A234" s="14">
        <v>1.1</v>
      </c>
      <c r="B234" s="28" t="s">
        <v>1060</v>
      </c>
      <c r="C234" s="39" t="s">
        <v>680</v>
      </c>
      <c r="D234" s="25">
        <v>-1129678.22</v>
      </c>
      <c r="E234" s="25">
        <v>0</v>
      </c>
      <c r="F234" s="25">
        <v>7756.29</v>
      </c>
      <c r="G234" s="26">
        <f t="shared" si="6"/>
        <v>-1137434.51</v>
      </c>
    </row>
    <row r="235" spans="1:7" ht="15">
      <c r="A235" s="14">
        <v>1.1</v>
      </c>
      <c r="B235" s="28" t="s">
        <v>1061</v>
      </c>
      <c r="C235" s="39" t="s">
        <v>682</v>
      </c>
      <c r="D235" s="25">
        <v>0</v>
      </c>
      <c r="E235" s="25">
        <v>0</v>
      </c>
      <c r="F235" s="25">
        <v>0</v>
      </c>
      <c r="G235" s="26">
        <f t="shared" si="6"/>
        <v>0</v>
      </c>
    </row>
    <row r="236" spans="1:7" ht="15">
      <c r="A236" s="14">
        <v>1.1</v>
      </c>
      <c r="B236" s="28" t="s">
        <v>1062</v>
      </c>
      <c r="C236" s="39" t="s">
        <v>684</v>
      </c>
      <c r="D236" s="25">
        <v>0</v>
      </c>
      <c r="E236" s="25">
        <v>0</v>
      </c>
      <c r="F236" s="25">
        <v>0</v>
      </c>
      <c r="G236" s="26">
        <f t="shared" si="6"/>
        <v>0</v>
      </c>
    </row>
    <row r="237" spans="1:7" ht="15">
      <c r="A237" s="14">
        <v>1.1</v>
      </c>
      <c r="B237" s="28" t="s">
        <v>1063</v>
      </c>
      <c r="C237" s="37" t="s">
        <v>1064</v>
      </c>
      <c r="D237" s="25">
        <f>+ROUND(D238+D239+D240+D241+D242,2)</f>
        <v>0</v>
      </c>
      <c r="E237" s="25">
        <f>+ROUND(E238+E239+E240+E241+E242,2)</f>
        <v>0</v>
      </c>
      <c r="F237" s="25">
        <f>+ROUND(F238+F239+F240+F241+F242,2)</f>
        <v>0</v>
      </c>
      <c r="G237" s="26">
        <f t="shared" si="6"/>
        <v>0</v>
      </c>
    </row>
    <row r="238" spans="1:7" ht="15">
      <c r="A238" s="14">
        <v>1.1</v>
      </c>
      <c r="B238" s="28" t="s">
        <v>1065</v>
      </c>
      <c r="C238" s="39" t="s">
        <v>676</v>
      </c>
      <c r="D238" s="25">
        <v>0</v>
      </c>
      <c r="E238" s="25">
        <v>0</v>
      </c>
      <c r="F238" s="25">
        <v>0</v>
      </c>
      <c r="G238" s="26">
        <f t="shared" si="6"/>
        <v>0</v>
      </c>
    </row>
    <row r="239" spans="1:7" ht="15">
      <c r="A239" s="14">
        <v>1.1</v>
      </c>
      <c r="B239" s="28" t="s">
        <v>1066</v>
      </c>
      <c r="C239" s="39" t="s">
        <v>678</v>
      </c>
      <c r="D239" s="25">
        <v>0</v>
      </c>
      <c r="E239" s="25">
        <v>0</v>
      </c>
      <c r="F239" s="25">
        <v>0</v>
      </c>
      <c r="G239" s="26">
        <f t="shared" si="6"/>
        <v>0</v>
      </c>
    </row>
    <row r="240" spans="1:7" ht="15">
      <c r="A240" s="14">
        <v>1.1</v>
      </c>
      <c r="B240" s="28" t="s">
        <v>1067</v>
      </c>
      <c r="C240" s="39" t="s">
        <v>680</v>
      </c>
      <c r="D240" s="25">
        <v>0</v>
      </c>
      <c r="E240" s="25">
        <v>0</v>
      </c>
      <c r="F240" s="25">
        <v>0</v>
      </c>
      <c r="G240" s="26">
        <f t="shared" si="6"/>
        <v>0</v>
      </c>
    </row>
    <row r="241" spans="1:7" ht="15">
      <c r="A241" s="14">
        <v>1.1</v>
      </c>
      <c r="B241" s="28" t="s">
        <v>1068</v>
      </c>
      <c r="C241" s="39" t="s">
        <v>682</v>
      </c>
      <c r="D241" s="25">
        <v>0</v>
      </c>
      <c r="E241" s="25">
        <v>0</v>
      </c>
      <c r="F241" s="25">
        <v>0</v>
      </c>
      <c r="G241" s="26">
        <f t="shared" si="6"/>
        <v>0</v>
      </c>
    </row>
    <row r="242" spans="1:7" ht="15">
      <c r="A242" s="14">
        <v>1.1</v>
      </c>
      <c r="B242" s="28" t="s">
        <v>1069</v>
      </c>
      <c r="C242" s="39" t="s">
        <v>684</v>
      </c>
      <c r="D242" s="25">
        <v>0</v>
      </c>
      <c r="E242" s="25">
        <v>0</v>
      </c>
      <c r="F242" s="25">
        <v>0</v>
      </c>
      <c r="G242" s="26">
        <f t="shared" si="6"/>
        <v>0</v>
      </c>
    </row>
    <row r="243" spans="1:7" ht="30">
      <c r="A243" s="14">
        <v>1.1</v>
      </c>
      <c r="B243" s="28" t="s">
        <v>1070</v>
      </c>
      <c r="C243" s="37" t="s">
        <v>1071</v>
      </c>
      <c r="D243" s="25">
        <f>+ROUND(D244+D245+D246+D247+D248,2)</f>
        <v>8097617.65</v>
      </c>
      <c r="E243" s="25">
        <f>+ROUND(E244+E245+E246+E247+E248,2)</f>
        <v>0</v>
      </c>
      <c r="F243" s="25">
        <f>+ROUND(F244+F245+F246+F247+F248,2)</f>
        <v>197239.08</v>
      </c>
      <c r="G243" s="26">
        <f t="shared" si="6"/>
        <v>7900378.57</v>
      </c>
    </row>
    <row r="244" spans="1:7" ht="15">
      <c r="A244" s="14">
        <v>1.1</v>
      </c>
      <c r="B244" s="28" t="s">
        <v>1072</v>
      </c>
      <c r="C244" s="39" t="s">
        <v>676</v>
      </c>
      <c r="D244" s="25">
        <v>17337759.9</v>
      </c>
      <c r="E244" s="25">
        <v>0</v>
      </c>
      <c r="F244" s="25">
        <v>0</v>
      </c>
      <c r="G244" s="26">
        <f t="shared" si="6"/>
        <v>17337759.9</v>
      </c>
    </row>
    <row r="245" spans="1:7" ht="15">
      <c r="A245" s="14">
        <v>1.1</v>
      </c>
      <c r="B245" s="28" t="s">
        <v>1073</v>
      </c>
      <c r="C245" s="39" t="s">
        <v>678</v>
      </c>
      <c r="D245" s="25">
        <v>0</v>
      </c>
      <c r="E245" s="25">
        <v>0</v>
      </c>
      <c r="F245" s="25">
        <v>0</v>
      </c>
      <c r="G245" s="26">
        <f t="shared" si="6"/>
        <v>0</v>
      </c>
    </row>
    <row r="246" spans="1:7" ht="15">
      <c r="A246" s="14">
        <v>1.1</v>
      </c>
      <c r="B246" s="28" t="s">
        <v>1074</v>
      </c>
      <c r="C246" s="39" t="s">
        <v>680</v>
      </c>
      <c r="D246" s="25">
        <v>-10612250.25</v>
      </c>
      <c r="E246" s="25">
        <v>0</v>
      </c>
      <c r="F246" s="25">
        <v>197239.08</v>
      </c>
      <c r="G246" s="26">
        <f t="shared" si="6"/>
        <v>-10809489.33</v>
      </c>
    </row>
    <row r="247" spans="1:7" ht="15">
      <c r="A247" s="14">
        <v>1.1</v>
      </c>
      <c r="B247" s="28" t="s">
        <v>1075</v>
      </c>
      <c r="C247" s="39" t="s">
        <v>682</v>
      </c>
      <c r="D247" s="25">
        <v>0</v>
      </c>
      <c r="E247" s="25">
        <v>0</v>
      </c>
      <c r="F247" s="25">
        <v>0</v>
      </c>
      <c r="G247" s="26">
        <f t="shared" si="6"/>
        <v>0</v>
      </c>
    </row>
    <row r="248" spans="1:7" ht="15">
      <c r="A248" s="14">
        <v>1.1</v>
      </c>
      <c r="B248" s="28" t="s">
        <v>1076</v>
      </c>
      <c r="C248" s="39" t="s">
        <v>684</v>
      </c>
      <c r="D248" s="25">
        <v>1372108</v>
      </c>
      <c r="E248" s="25">
        <v>0</v>
      </c>
      <c r="F248" s="25">
        <v>0</v>
      </c>
      <c r="G248" s="26">
        <f t="shared" si="6"/>
        <v>1372108</v>
      </c>
    </row>
    <row r="249" spans="1:7" ht="15">
      <c r="A249" s="14">
        <v>1.1</v>
      </c>
      <c r="B249" s="28" t="s">
        <v>1077</v>
      </c>
      <c r="C249" s="37" t="s">
        <v>1080</v>
      </c>
      <c r="D249" s="25">
        <f>+D250</f>
        <v>40571653.870000005</v>
      </c>
      <c r="E249" s="25">
        <f>+E250</f>
        <v>0</v>
      </c>
      <c r="F249" s="25">
        <f>+F250</f>
        <v>694851.57</v>
      </c>
      <c r="G249" s="25">
        <f>+G250</f>
        <v>39876802.3</v>
      </c>
    </row>
    <row r="250" spans="1:7" ht="15">
      <c r="A250" s="14">
        <v>1.1</v>
      </c>
      <c r="B250" s="28" t="s">
        <v>1081</v>
      </c>
      <c r="C250" s="37" t="s">
        <v>1082</v>
      </c>
      <c r="D250" s="25">
        <f>+D251+D252+D253</f>
        <v>40571653.870000005</v>
      </c>
      <c r="E250" s="25">
        <f>+E251+E252+E253</f>
        <v>0</v>
      </c>
      <c r="F250" s="25">
        <f>+F251+F252+F253</f>
        <v>694851.57</v>
      </c>
      <c r="G250" s="25">
        <f>+G251+G252+G253</f>
        <v>39876802.3</v>
      </c>
    </row>
    <row r="251" spans="1:7" ht="15">
      <c r="A251" s="14">
        <v>1.1</v>
      </c>
      <c r="B251" s="28" t="s">
        <v>1083</v>
      </c>
      <c r="C251" s="37" t="s">
        <v>676</v>
      </c>
      <c r="D251" s="25">
        <v>95666944.8</v>
      </c>
      <c r="E251" s="25">
        <v>0</v>
      </c>
      <c r="F251" s="25">
        <v>0</v>
      </c>
      <c r="G251" s="26">
        <f t="shared" si="6"/>
        <v>95666944.8</v>
      </c>
    </row>
    <row r="252" spans="1:7" ht="15">
      <c r="A252" s="14">
        <v>1.1</v>
      </c>
      <c r="B252" s="28" t="s">
        <v>1084</v>
      </c>
      <c r="C252" s="37" t="s">
        <v>678</v>
      </c>
      <c r="D252" s="25">
        <v>12578792.45</v>
      </c>
      <c r="E252" s="25">
        <v>0</v>
      </c>
      <c r="F252" s="25">
        <v>0</v>
      </c>
      <c r="G252" s="26">
        <f t="shared" si="6"/>
        <v>12578792.45</v>
      </c>
    </row>
    <row r="253" spans="1:7" ht="15">
      <c r="A253" s="14">
        <v>1.1</v>
      </c>
      <c r="B253" s="28" t="s">
        <v>1085</v>
      </c>
      <c r="C253" s="40" t="s">
        <v>1086</v>
      </c>
      <c r="D253" s="25">
        <v>-67674083.38</v>
      </c>
      <c r="E253" s="25">
        <v>0</v>
      </c>
      <c r="F253" s="25">
        <v>694851.57</v>
      </c>
      <c r="G253" s="26">
        <f t="shared" si="6"/>
        <v>-68368934.95</v>
      </c>
    </row>
    <row r="254" spans="1:7" ht="15">
      <c r="A254" s="14">
        <v>1.1</v>
      </c>
      <c r="B254" s="28" t="s">
        <v>1087</v>
      </c>
      <c r="C254" s="40" t="s">
        <v>682</v>
      </c>
      <c r="D254" s="25">
        <v>0</v>
      </c>
      <c r="E254" s="25">
        <v>0</v>
      </c>
      <c r="F254" s="25">
        <v>0</v>
      </c>
      <c r="G254" s="26">
        <f t="shared" si="6"/>
        <v>0</v>
      </c>
    </row>
    <row r="255" spans="1:7" ht="12.75">
      <c r="A255" s="14">
        <v>1.1</v>
      </c>
      <c r="B255" s="41" t="s">
        <v>773</v>
      </c>
      <c r="C255" s="42" t="s">
        <v>685</v>
      </c>
      <c r="D255" s="43">
        <f>+ROUND(D256,2)</f>
        <v>218496065.32</v>
      </c>
      <c r="E255" s="43">
        <f>+ROUND(E256,2)</f>
        <v>68185073.06</v>
      </c>
      <c r="F255" s="43">
        <f>+ROUND(F256,2)</f>
        <v>120307524.23</v>
      </c>
      <c r="G255" s="43">
        <f>+ROUND(G256,2)</f>
        <v>270618516.49</v>
      </c>
    </row>
    <row r="256" spans="1:7" ht="12.75">
      <c r="A256" s="14">
        <v>1.1</v>
      </c>
      <c r="B256" s="18" t="s">
        <v>772</v>
      </c>
      <c r="C256" s="19" t="s">
        <v>1088</v>
      </c>
      <c r="D256" s="20">
        <f>+ROUND(D257+D272,2)</f>
        <v>218496065.32</v>
      </c>
      <c r="E256" s="20">
        <f>+ROUND(E257+E272,2)</f>
        <v>68185073.06</v>
      </c>
      <c r="F256" s="20">
        <f>+ROUND(F257+F272,2)</f>
        <v>120307524.23</v>
      </c>
      <c r="G256" s="20">
        <f>+ROUND(G257+G272,2)</f>
        <v>270618516.49</v>
      </c>
    </row>
    <row r="257" spans="1:7" ht="12.75">
      <c r="A257" s="14">
        <v>1.1</v>
      </c>
      <c r="B257" s="18" t="s">
        <v>771</v>
      </c>
      <c r="C257" s="19" t="s">
        <v>686</v>
      </c>
      <c r="D257" s="20">
        <f>+ROUND(D258+D261,2)</f>
        <v>212742027.53</v>
      </c>
      <c r="E257" s="20">
        <f>+ROUND(E258+E261,2)</f>
        <v>67535073.06</v>
      </c>
      <c r="F257" s="20">
        <f>+ROUND(F258+F261,2)</f>
        <v>120307524.23</v>
      </c>
      <c r="G257" s="20">
        <f>+ROUND(G258+G261,2)</f>
        <v>265514478.7</v>
      </c>
    </row>
    <row r="258" spans="1:7" ht="12.75">
      <c r="A258" s="14">
        <v>1.1</v>
      </c>
      <c r="B258" s="23" t="s">
        <v>770</v>
      </c>
      <c r="C258" s="24" t="s">
        <v>687</v>
      </c>
      <c r="D258" s="27">
        <f aca="true" t="shared" si="7" ref="D258:F259">+ROUND(D259,2)</f>
        <v>31929894.55</v>
      </c>
      <c r="E258" s="27">
        <f t="shared" si="7"/>
        <v>2163627.05</v>
      </c>
      <c r="F258" s="27">
        <f t="shared" si="7"/>
        <v>5777476.43</v>
      </c>
      <c r="G258" s="44">
        <f aca="true" t="shared" si="8" ref="G258:G278">+ROUND(D258-E258+F258,2)</f>
        <v>35543743.93</v>
      </c>
    </row>
    <row r="259" spans="1:7" ht="12.75">
      <c r="A259" s="14">
        <v>1.1</v>
      </c>
      <c r="B259" s="23" t="s">
        <v>688</v>
      </c>
      <c r="C259" s="24" t="s">
        <v>689</v>
      </c>
      <c r="D259" s="27">
        <f t="shared" si="7"/>
        <v>31929894.55</v>
      </c>
      <c r="E259" s="27">
        <f t="shared" si="7"/>
        <v>2163627.05</v>
      </c>
      <c r="F259" s="27">
        <f t="shared" si="7"/>
        <v>5777476.43</v>
      </c>
      <c r="G259" s="44">
        <f t="shared" si="8"/>
        <v>35543743.93</v>
      </c>
    </row>
    <row r="260" spans="1:7" ht="15">
      <c r="A260" s="14">
        <v>1.1</v>
      </c>
      <c r="B260" s="30" t="s">
        <v>1089</v>
      </c>
      <c r="C260" s="24" t="s">
        <v>1090</v>
      </c>
      <c r="D260" s="25">
        <v>31929894.55</v>
      </c>
      <c r="E260" s="25">
        <v>2163627.05</v>
      </c>
      <c r="F260" s="25">
        <v>5777476.43</v>
      </c>
      <c r="G260" s="44">
        <f>+ROUND(D260-E260+F260,2)</f>
        <v>35543743.93</v>
      </c>
    </row>
    <row r="261" spans="1:7" ht="12.75">
      <c r="A261" s="14">
        <v>1.1</v>
      </c>
      <c r="B261" s="23" t="s">
        <v>1091</v>
      </c>
      <c r="C261" s="24" t="s">
        <v>1092</v>
      </c>
      <c r="D261" s="27">
        <f>+ROUND(D262+D269,2)</f>
        <v>180812132.98</v>
      </c>
      <c r="E261" s="27">
        <f>+ROUND(E262+E269,2)</f>
        <v>65371446.01</v>
      </c>
      <c r="F261" s="27">
        <f>+ROUND(F262+F269,2)</f>
        <v>114530047.8</v>
      </c>
      <c r="G261" s="27">
        <f>+ROUND(G262+G269,2)</f>
        <v>229970734.77</v>
      </c>
    </row>
    <row r="262" spans="1:7" ht="12.75">
      <c r="A262" s="14">
        <v>1.1</v>
      </c>
      <c r="B262" s="23" t="s">
        <v>1093</v>
      </c>
      <c r="C262" s="24" t="s">
        <v>1094</v>
      </c>
      <c r="D262" s="27">
        <f>+ROUND(D263+D266+D268,2)</f>
        <v>179005048.11</v>
      </c>
      <c r="E262" s="27">
        <f>+ROUND(E263+E266+E268,2)</f>
        <v>63564361.14</v>
      </c>
      <c r="F262" s="27">
        <f>+ROUND(F263+F266+F268,2)</f>
        <v>113355391.29</v>
      </c>
      <c r="G262" s="27">
        <f>+ROUND(G263+G266+G268,2)</f>
        <v>228796078.26</v>
      </c>
    </row>
    <row r="263" spans="1:7" ht="15">
      <c r="A263" s="14">
        <v>1.1</v>
      </c>
      <c r="B263" s="23" t="s">
        <v>1095</v>
      </c>
      <c r="C263" s="35" t="s">
        <v>1096</v>
      </c>
      <c r="D263" s="25">
        <f>+ROUND(D264+D265,2)</f>
        <v>22852198.44</v>
      </c>
      <c r="E263" s="25">
        <f>+ROUND(E264+E265,2)</f>
        <v>0</v>
      </c>
      <c r="F263" s="25">
        <f>+ROUND(F264+F265,2)</f>
        <v>22984064.33</v>
      </c>
      <c r="G263" s="44">
        <f t="shared" si="8"/>
        <v>45836262.77</v>
      </c>
    </row>
    <row r="264" spans="1:7" ht="15">
      <c r="A264" s="14">
        <v>1.1</v>
      </c>
      <c r="B264" s="23" t="s">
        <v>1097</v>
      </c>
      <c r="C264" s="35" t="s">
        <v>1098</v>
      </c>
      <c r="D264" s="25">
        <v>0</v>
      </c>
      <c r="E264" s="25">
        <v>0</v>
      </c>
      <c r="F264" s="25">
        <v>0</v>
      </c>
      <c r="G264" s="44">
        <f t="shared" si="8"/>
        <v>0</v>
      </c>
    </row>
    <row r="265" spans="1:7" ht="15">
      <c r="A265" s="14">
        <v>1.1</v>
      </c>
      <c r="B265" s="28" t="s">
        <v>1099</v>
      </c>
      <c r="C265" s="29" t="s">
        <v>1100</v>
      </c>
      <c r="D265" s="25">
        <v>22852198.44</v>
      </c>
      <c r="E265" s="25">
        <v>0</v>
      </c>
      <c r="F265" s="25">
        <v>22984064.33</v>
      </c>
      <c r="G265" s="44">
        <f t="shared" si="8"/>
        <v>45836262.77</v>
      </c>
    </row>
    <row r="266" spans="1:7" ht="15">
      <c r="A266" s="14">
        <v>1.1</v>
      </c>
      <c r="B266" s="23" t="s">
        <v>1101</v>
      </c>
      <c r="C266" s="35" t="s">
        <v>1102</v>
      </c>
      <c r="D266" s="25">
        <f>+ROUND(D267,2)</f>
        <v>92588488.53</v>
      </c>
      <c r="E266" s="25">
        <f>+ROUND(E267,2)</f>
        <v>0</v>
      </c>
      <c r="F266" s="25">
        <f>+ROUND(F267,2)</f>
        <v>22793271.63</v>
      </c>
      <c r="G266" s="44">
        <f t="shared" si="8"/>
        <v>115381760.16</v>
      </c>
    </row>
    <row r="267" spans="1:7" ht="15">
      <c r="A267" s="14">
        <v>1.1</v>
      </c>
      <c r="B267" s="28" t="s">
        <v>1103</v>
      </c>
      <c r="C267" s="29" t="s">
        <v>1104</v>
      </c>
      <c r="D267" s="25">
        <v>92588488.53</v>
      </c>
      <c r="E267" s="25">
        <v>0</v>
      </c>
      <c r="F267" s="25">
        <v>22793271.63</v>
      </c>
      <c r="G267" s="44">
        <f t="shared" si="8"/>
        <v>115381760.16</v>
      </c>
    </row>
    <row r="268" spans="1:7" ht="25.5">
      <c r="A268" s="14">
        <v>1.1</v>
      </c>
      <c r="B268" s="28" t="s">
        <v>1105</v>
      </c>
      <c r="C268" s="29" t="s">
        <v>1106</v>
      </c>
      <c r="D268" s="25">
        <v>63564361.14</v>
      </c>
      <c r="E268" s="25">
        <v>63564361.14</v>
      </c>
      <c r="F268" s="25">
        <v>67578055.33</v>
      </c>
      <c r="G268" s="44">
        <f t="shared" si="8"/>
        <v>67578055.33</v>
      </c>
    </row>
    <row r="269" spans="1:7" ht="12.75">
      <c r="A269" s="14">
        <v>1.1</v>
      </c>
      <c r="B269" s="23" t="s">
        <v>1107</v>
      </c>
      <c r="C269" s="35" t="s">
        <v>1108</v>
      </c>
      <c r="D269" s="44">
        <f>+D270+D271</f>
        <v>1807084.87</v>
      </c>
      <c r="E269" s="44">
        <f>+E270+E271</f>
        <v>1807084.87</v>
      </c>
      <c r="F269" s="44">
        <f>+F270+F271</f>
        <v>1174656.51</v>
      </c>
      <c r="G269" s="44">
        <f t="shared" si="8"/>
        <v>1174656.51</v>
      </c>
    </row>
    <row r="270" spans="1:7" ht="25.5">
      <c r="A270" s="14">
        <v>1.1</v>
      </c>
      <c r="B270" s="23" t="s">
        <v>1109</v>
      </c>
      <c r="C270" s="24" t="s">
        <v>1110</v>
      </c>
      <c r="D270" s="25">
        <v>0</v>
      </c>
      <c r="E270" s="25">
        <v>0</v>
      </c>
      <c r="F270" s="25">
        <v>0</v>
      </c>
      <c r="G270" s="44">
        <f t="shared" si="8"/>
        <v>0</v>
      </c>
    </row>
    <row r="271" spans="1:7" ht="15">
      <c r="A271" s="14">
        <v>1.1</v>
      </c>
      <c r="B271" s="23" t="s">
        <v>1111</v>
      </c>
      <c r="C271" s="24" t="s">
        <v>1112</v>
      </c>
      <c r="D271" s="25">
        <v>1807084.87</v>
      </c>
      <c r="E271" s="25">
        <v>1807084.87</v>
      </c>
      <c r="F271" s="25">
        <v>1174656.51</v>
      </c>
      <c r="G271" s="44">
        <f t="shared" si="8"/>
        <v>1174656.51</v>
      </c>
    </row>
    <row r="272" spans="1:7" ht="12.75">
      <c r="A272" s="14">
        <v>1.1</v>
      </c>
      <c r="B272" s="18" t="s">
        <v>1113</v>
      </c>
      <c r="C272" s="38" t="s">
        <v>1114</v>
      </c>
      <c r="D272" s="20">
        <f aca="true" t="shared" si="9" ref="D272:F273">+ROUND(D273,2)</f>
        <v>5754037.79</v>
      </c>
      <c r="E272" s="20">
        <f t="shared" si="9"/>
        <v>650000</v>
      </c>
      <c r="F272" s="20">
        <f t="shared" si="9"/>
        <v>0</v>
      </c>
      <c r="G272" s="20">
        <f t="shared" si="8"/>
        <v>5104037.79</v>
      </c>
    </row>
    <row r="273" spans="1:7" ht="15">
      <c r="A273" s="14">
        <v>1.1</v>
      </c>
      <c r="B273" s="23" t="s">
        <v>1115</v>
      </c>
      <c r="C273" s="37" t="s">
        <v>1116</v>
      </c>
      <c r="D273" s="27">
        <f t="shared" si="9"/>
        <v>5754037.79</v>
      </c>
      <c r="E273" s="27">
        <f t="shared" si="9"/>
        <v>650000</v>
      </c>
      <c r="F273" s="27">
        <f t="shared" si="9"/>
        <v>0</v>
      </c>
      <c r="G273" s="44">
        <f t="shared" si="8"/>
        <v>5104037.79</v>
      </c>
    </row>
    <row r="274" spans="1:7" ht="15">
      <c r="A274" s="14">
        <v>1.1</v>
      </c>
      <c r="B274" s="23" t="s">
        <v>1117</v>
      </c>
      <c r="C274" s="37" t="s">
        <v>1118</v>
      </c>
      <c r="D274" s="27">
        <f>+D276</f>
        <v>5754037.79</v>
      </c>
      <c r="E274" s="27">
        <f>+E276</f>
        <v>650000</v>
      </c>
      <c r="F274" s="27">
        <f>+F276</f>
        <v>0</v>
      </c>
      <c r="G274" s="27">
        <f>+G276</f>
        <v>5104037.79</v>
      </c>
    </row>
    <row r="275" spans="1:7" ht="30">
      <c r="A275" s="14">
        <v>1.1</v>
      </c>
      <c r="B275" s="23" t="s">
        <v>1119</v>
      </c>
      <c r="C275" s="37" t="s">
        <v>1120</v>
      </c>
      <c r="D275" s="27">
        <v>0</v>
      </c>
      <c r="E275" s="27">
        <v>0</v>
      </c>
      <c r="F275" s="27">
        <v>0</v>
      </c>
      <c r="G275" s="44">
        <f t="shared" si="8"/>
        <v>0</v>
      </c>
    </row>
    <row r="276" spans="1:7" ht="15">
      <c r="A276" s="14">
        <v>1.1</v>
      </c>
      <c r="B276" s="23" t="s">
        <v>1121</v>
      </c>
      <c r="C276" s="37" t="s">
        <v>1122</v>
      </c>
      <c r="D276" s="27">
        <f>+D277</f>
        <v>5754037.79</v>
      </c>
      <c r="E276" s="27">
        <f>+E277</f>
        <v>650000</v>
      </c>
      <c r="F276" s="27">
        <f>+F277</f>
        <v>0</v>
      </c>
      <c r="G276" s="27">
        <f>+G277</f>
        <v>5104037.79</v>
      </c>
    </row>
    <row r="277" spans="1:7" ht="15">
      <c r="A277" s="14">
        <v>1.1</v>
      </c>
      <c r="B277" s="30" t="s">
        <v>674</v>
      </c>
      <c r="C277" s="37" t="s">
        <v>1122</v>
      </c>
      <c r="D277" s="27">
        <f>+ROUND(D278,2)</f>
        <v>5754037.79</v>
      </c>
      <c r="E277" s="27">
        <f>+ROUND(E278,2)</f>
        <v>650000</v>
      </c>
      <c r="F277" s="27">
        <f>+ROUND(F278,2)</f>
        <v>0</v>
      </c>
      <c r="G277" s="44">
        <f t="shared" si="8"/>
        <v>5104037.79</v>
      </c>
    </row>
    <row r="278" spans="1:7" ht="15">
      <c r="A278" s="14">
        <v>1.1</v>
      </c>
      <c r="B278" s="30" t="s">
        <v>1123</v>
      </c>
      <c r="C278" s="37" t="s">
        <v>1122</v>
      </c>
      <c r="D278" s="27">
        <v>5754037.79</v>
      </c>
      <c r="E278" s="27">
        <v>650000</v>
      </c>
      <c r="F278" s="27">
        <v>0</v>
      </c>
      <c r="G278" s="44">
        <f t="shared" si="8"/>
        <v>5104037.79</v>
      </c>
    </row>
    <row r="279" spans="1:7" ht="12.75">
      <c r="A279" s="14">
        <v>1.1</v>
      </c>
      <c r="B279" s="41" t="s">
        <v>769</v>
      </c>
      <c r="C279" s="42" t="s">
        <v>1124</v>
      </c>
      <c r="D279" s="43">
        <f>+ROUND(D280,2)</f>
        <v>1948782037.97</v>
      </c>
      <c r="E279" s="43">
        <f>+ROUND(E280,2)</f>
        <v>0</v>
      </c>
      <c r="F279" s="43">
        <f>+ROUND(F280,2)</f>
        <v>36388939.6</v>
      </c>
      <c r="G279" s="43">
        <f>+ROUND(+D279-E279+F279,2)</f>
        <v>1985170977.57</v>
      </c>
    </row>
    <row r="280" spans="1:7" ht="12.75">
      <c r="A280" s="14">
        <v>1.1</v>
      </c>
      <c r="B280" s="18" t="s">
        <v>768</v>
      </c>
      <c r="C280" s="19" t="s">
        <v>690</v>
      </c>
      <c r="D280" s="20">
        <f>+ROUND(D281+D287,2)</f>
        <v>1948782037.97</v>
      </c>
      <c r="E280" s="20">
        <f>+ROUND(E281+E287,2)</f>
        <v>0</v>
      </c>
      <c r="F280" s="20">
        <f>+ROUND(F281+F287,2)</f>
        <v>36388939.6</v>
      </c>
      <c r="G280" s="20">
        <f>+ROUND(G281+G287,2)</f>
        <v>1985170977.57</v>
      </c>
    </row>
    <row r="281" spans="1:7" ht="12.75">
      <c r="A281" s="14">
        <v>1.1</v>
      </c>
      <c r="B281" s="18" t="s">
        <v>767</v>
      </c>
      <c r="C281" s="19" t="s">
        <v>691</v>
      </c>
      <c r="D281" s="20">
        <f>+ROUND(D282,2)</f>
        <v>1888474144.08</v>
      </c>
      <c r="E281" s="20">
        <f>+ROUND(E282,2)</f>
        <v>0</v>
      </c>
      <c r="F281" s="20">
        <f>+ROUND(F282,2)</f>
        <v>35431592.48</v>
      </c>
      <c r="G281" s="20">
        <f>+ROUND(G282,2)</f>
        <v>1923905736.56</v>
      </c>
    </row>
    <row r="282" spans="1:7" ht="12.75">
      <c r="A282" s="14">
        <v>1.1</v>
      </c>
      <c r="B282" s="23" t="s">
        <v>781</v>
      </c>
      <c r="C282" s="24" t="s">
        <v>692</v>
      </c>
      <c r="D282" s="27">
        <f>+ROUND(D283,2)</f>
        <v>1888474144.08</v>
      </c>
      <c r="E282" s="27">
        <f>+ROUND(E283,2)</f>
        <v>0</v>
      </c>
      <c r="F282" s="27">
        <f>+ROUND(F283,2)</f>
        <v>35431592.48</v>
      </c>
      <c r="G282" s="44">
        <f>+ROUND(D282-E282+F282,2)</f>
        <v>1923905736.56</v>
      </c>
    </row>
    <row r="283" spans="1:7" ht="15">
      <c r="A283" s="14">
        <v>1.1</v>
      </c>
      <c r="B283" s="30" t="s">
        <v>693</v>
      </c>
      <c r="C283" s="35" t="s">
        <v>694</v>
      </c>
      <c r="D283" s="34">
        <f>+ROUND(D284,2)</f>
        <v>1888474144.08</v>
      </c>
      <c r="E283" s="34">
        <f>+E284</f>
        <v>0</v>
      </c>
      <c r="F283" s="34">
        <f>+ROUND(F284,2)</f>
        <v>35431592.48</v>
      </c>
      <c r="G283" s="44">
        <f aca="true" t="shared" si="10" ref="G283:G292">+ROUND(D283-E283+F283,2)</f>
        <v>1923905736.56</v>
      </c>
    </row>
    <row r="284" spans="1:7" ht="15">
      <c r="A284" s="14">
        <v>1.1</v>
      </c>
      <c r="B284" s="30" t="s">
        <v>1125</v>
      </c>
      <c r="C284" s="24" t="s">
        <v>694</v>
      </c>
      <c r="D284" s="25">
        <f>+ROUND(D285,2)</f>
        <v>1888474144.08</v>
      </c>
      <c r="E284" s="25">
        <f>+E285</f>
        <v>0</v>
      </c>
      <c r="F284" s="25">
        <f>+ROUND(F285,2)</f>
        <v>35431592.48</v>
      </c>
      <c r="G284" s="44">
        <f t="shared" si="10"/>
        <v>1923905736.56</v>
      </c>
    </row>
    <row r="285" spans="1:7" ht="15">
      <c r="A285" s="14">
        <v>1.1</v>
      </c>
      <c r="B285" s="30" t="s">
        <v>1126</v>
      </c>
      <c r="C285" s="24" t="s">
        <v>694</v>
      </c>
      <c r="D285" s="25">
        <f>+ROUND(D286,2)</f>
        <v>1888474144.08</v>
      </c>
      <c r="E285" s="25">
        <f>+E286</f>
        <v>0</v>
      </c>
      <c r="F285" s="25">
        <f>+ROUND(F286,2)</f>
        <v>35431592.48</v>
      </c>
      <c r="G285" s="44">
        <f t="shared" si="10"/>
        <v>1923905736.56</v>
      </c>
    </row>
    <row r="286" spans="1:7" ht="15">
      <c r="A286" s="14">
        <v>1.1</v>
      </c>
      <c r="B286" s="30" t="s">
        <v>1127</v>
      </c>
      <c r="C286" s="45" t="s">
        <v>15</v>
      </c>
      <c r="D286" s="46">
        <v>1888474144.08</v>
      </c>
      <c r="E286" s="25">
        <v>0</v>
      </c>
      <c r="F286" s="25">
        <v>35431592.48</v>
      </c>
      <c r="G286" s="44">
        <f t="shared" si="10"/>
        <v>1923905736.56</v>
      </c>
    </row>
    <row r="287" spans="1:7" ht="12.75">
      <c r="A287" s="14">
        <v>1.1</v>
      </c>
      <c r="B287" s="18" t="s">
        <v>695</v>
      </c>
      <c r="C287" s="19" t="s">
        <v>696</v>
      </c>
      <c r="D287" s="20">
        <f>+ROUND(D288+D290,2)</f>
        <v>60307893.89</v>
      </c>
      <c r="E287" s="20">
        <f>+ROUND(E288+E290,2)</f>
        <v>0</v>
      </c>
      <c r="F287" s="20">
        <f>+ROUND(F288+F290,2)</f>
        <v>957347.12</v>
      </c>
      <c r="G287" s="20">
        <f>+ROUND(D287-E287+F287,2)</f>
        <v>61265241.01</v>
      </c>
    </row>
    <row r="288" spans="1:7" ht="12.75">
      <c r="A288" s="14">
        <v>1.1</v>
      </c>
      <c r="B288" s="23" t="s">
        <v>697</v>
      </c>
      <c r="C288" s="24" t="s">
        <v>698</v>
      </c>
      <c r="D288" s="27">
        <f>+ROUND(D289,2)</f>
        <v>60307893.89</v>
      </c>
      <c r="E288" s="27">
        <v>0</v>
      </c>
      <c r="F288" s="27">
        <f>+ROUND(F289,2)</f>
        <v>957347.12</v>
      </c>
      <c r="G288" s="44">
        <f t="shared" si="10"/>
        <v>61265241.01</v>
      </c>
    </row>
    <row r="289" spans="1:7" ht="15">
      <c r="A289" s="14">
        <v>1.1</v>
      </c>
      <c r="B289" s="30" t="s">
        <v>699</v>
      </c>
      <c r="C289" s="35" t="s">
        <v>700</v>
      </c>
      <c r="D289" s="25">
        <v>60307893.89</v>
      </c>
      <c r="E289" s="25">
        <v>0</v>
      </c>
      <c r="F289" s="25">
        <v>957347.12</v>
      </c>
      <c r="G289" s="44">
        <f t="shared" si="10"/>
        <v>61265241.01</v>
      </c>
    </row>
    <row r="290" spans="1:7" ht="15">
      <c r="A290" s="14">
        <v>1.1</v>
      </c>
      <c r="B290" s="30" t="s">
        <v>766</v>
      </c>
      <c r="C290" s="37" t="s">
        <v>701</v>
      </c>
      <c r="D290" s="25">
        <f>+D291+D292</f>
        <v>0</v>
      </c>
      <c r="E290" s="25">
        <f>+E291+E292</f>
        <v>0</v>
      </c>
      <c r="F290" s="25">
        <f>+F291+F292</f>
        <v>0</v>
      </c>
      <c r="G290" s="44">
        <f t="shared" si="10"/>
        <v>0</v>
      </c>
    </row>
    <row r="291" spans="1:7" ht="15">
      <c r="A291" s="14">
        <v>1.1</v>
      </c>
      <c r="B291" s="30" t="s">
        <v>702</v>
      </c>
      <c r="C291" s="37" t="s">
        <v>703</v>
      </c>
      <c r="D291" s="25">
        <v>0</v>
      </c>
      <c r="E291" s="25">
        <v>0</v>
      </c>
      <c r="F291" s="25">
        <v>52487.05</v>
      </c>
      <c r="G291" s="44">
        <f t="shared" si="10"/>
        <v>52487.05</v>
      </c>
    </row>
    <row r="292" spans="1:7" ht="15">
      <c r="A292" s="14">
        <v>1.1</v>
      </c>
      <c r="B292" s="30" t="s">
        <v>704</v>
      </c>
      <c r="C292" s="37" t="s">
        <v>1128</v>
      </c>
      <c r="D292" s="25">
        <v>0</v>
      </c>
      <c r="E292" s="25">
        <v>0</v>
      </c>
      <c r="F292" s="25">
        <v>-52487.05</v>
      </c>
      <c r="G292" s="44">
        <f t="shared" si="10"/>
        <v>-52487.05</v>
      </c>
    </row>
    <row r="293" spans="1:7" ht="12.75">
      <c r="A293" s="14">
        <v>1.1</v>
      </c>
      <c r="B293" s="41" t="s">
        <v>764</v>
      </c>
      <c r="C293" s="42" t="s">
        <v>705</v>
      </c>
      <c r="D293" s="43">
        <f>+ROUND(D294+D311,2)</f>
        <v>855997803.11</v>
      </c>
      <c r="E293" s="43">
        <f>+ROUND(E294+E311,2)</f>
        <v>184996.58</v>
      </c>
      <c r="F293" s="43">
        <f>+ROUND(F294+F311,2)</f>
        <v>499398179.89</v>
      </c>
      <c r="G293" s="43">
        <f>+ROUND(G294+G311,2)</f>
        <v>1355210986.42</v>
      </c>
    </row>
    <row r="294" spans="1:7" ht="12.75">
      <c r="A294" s="14">
        <v>1.1</v>
      </c>
      <c r="B294" s="18" t="s">
        <v>706</v>
      </c>
      <c r="C294" s="19" t="s">
        <v>1129</v>
      </c>
      <c r="D294" s="20">
        <f>+ROUND(D295+D302,2)</f>
        <v>855690975.06</v>
      </c>
      <c r="E294" s="20">
        <f>+E295+E302</f>
        <v>0</v>
      </c>
      <c r="F294" s="20">
        <f>+ROUND(F295+F302,2)</f>
        <v>499398179.89</v>
      </c>
      <c r="G294" s="20">
        <f aca="true" t="shared" si="11" ref="G294:G310">+ROUND(D294-E294+F294,2)</f>
        <v>1355089154.95</v>
      </c>
    </row>
    <row r="295" spans="1:7" ht="12.75">
      <c r="A295" s="14">
        <v>1.1</v>
      </c>
      <c r="B295" s="18" t="s">
        <v>765</v>
      </c>
      <c r="C295" s="19" t="s">
        <v>707</v>
      </c>
      <c r="D295" s="20">
        <f>+ROUND(D296,2)</f>
        <v>763102486.53</v>
      </c>
      <c r="E295" s="20">
        <f>+E296</f>
        <v>0</v>
      </c>
      <c r="F295" s="20">
        <f>+ROUND(F296,2)</f>
        <v>476604918.26</v>
      </c>
      <c r="G295" s="20">
        <f t="shared" si="11"/>
        <v>1239707404.79</v>
      </c>
    </row>
    <row r="296" spans="1:7" ht="12.75">
      <c r="A296" s="14">
        <v>1.1</v>
      </c>
      <c r="B296" s="23" t="s">
        <v>1130</v>
      </c>
      <c r="C296" s="24" t="s">
        <v>1131</v>
      </c>
      <c r="D296" s="27">
        <f>+ROUND(D297,2)</f>
        <v>763102486.53</v>
      </c>
      <c r="E296" s="27">
        <f>+E297</f>
        <v>0</v>
      </c>
      <c r="F296" s="27">
        <f>+ROUND(F297,2)</f>
        <v>476604918.26</v>
      </c>
      <c r="G296" s="44">
        <f t="shared" si="11"/>
        <v>1239707404.79</v>
      </c>
    </row>
    <row r="297" spans="1:7" ht="12.75">
      <c r="A297" s="14">
        <v>1.1</v>
      </c>
      <c r="B297" s="23" t="s">
        <v>1132</v>
      </c>
      <c r="C297" s="24" t="s">
        <v>1133</v>
      </c>
      <c r="D297" s="27">
        <f>+ROUND(D298+D299+D300+D301,2)</f>
        <v>763102486.53</v>
      </c>
      <c r="E297" s="27">
        <f>SUM(E298:E301)</f>
        <v>0</v>
      </c>
      <c r="F297" s="27">
        <f>+ROUND(F298+F299+F300+F301,2)</f>
        <v>476604918.26</v>
      </c>
      <c r="G297" s="44">
        <f t="shared" si="11"/>
        <v>1239707404.79</v>
      </c>
    </row>
    <row r="298" spans="1:7" ht="15">
      <c r="A298" s="14">
        <v>1.1</v>
      </c>
      <c r="B298" s="23" t="s">
        <v>1134</v>
      </c>
      <c r="C298" s="35" t="s">
        <v>1135</v>
      </c>
      <c r="D298" s="25">
        <v>0</v>
      </c>
      <c r="E298" s="25">
        <v>0</v>
      </c>
      <c r="F298" s="25">
        <v>0</v>
      </c>
      <c r="G298" s="44">
        <f t="shared" si="11"/>
        <v>0</v>
      </c>
    </row>
    <row r="299" spans="1:7" ht="15">
      <c r="A299" s="14">
        <v>1.1</v>
      </c>
      <c r="B299" s="23" t="s">
        <v>1136</v>
      </c>
      <c r="C299" s="24" t="s">
        <v>1137</v>
      </c>
      <c r="D299" s="25">
        <v>0</v>
      </c>
      <c r="E299" s="25">
        <v>0</v>
      </c>
      <c r="F299" s="25">
        <v>0</v>
      </c>
      <c r="G299" s="44">
        <f t="shared" si="11"/>
        <v>0</v>
      </c>
    </row>
    <row r="300" spans="1:7" ht="15">
      <c r="A300" s="14">
        <v>1.1</v>
      </c>
      <c r="B300" s="23" t="s">
        <v>1138</v>
      </c>
      <c r="C300" s="24" t="s">
        <v>1133</v>
      </c>
      <c r="D300" s="25">
        <v>763102486.53</v>
      </c>
      <c r="E300" s="25">
        <v>0</v>
      </c>
      <c r="F300" s="25">
        <v>476604918.26</v>
      </c>
      <c r="G300" s="44">
        <f t="shared" si="11"/>
        <v>1239707404.79</v>
      </c>
    </row>
    <row r="301" spans="1:7" ht="15">
      <c r="A301" s="14">
        <v>1.1</v>
      </c>
      <c r="B301" s="23" t="s">
        <v>1139</v>
      </c>
      <c r="C301" s="24" t="s">
        <v>1140</v>
      </c>
      <c r="D301" s="25">
        <v>0</v>
      </c>
      <c r="E301" s="25">
        <v>0</v>
      </c>
      <c r="F301" s="25">
        <v>0</v>
      </c>
      <c r="G301" s="44">
        <f t="shared" si="11"/>
        <v>0</v>
      </c>
    </row>
    <row r="302" spans="1:7" ht="12.75">
      <c r="A302" s="14">
        <v>1.1</v>
      </c>
      <c r="B302" s="18" t="s">
        <v>1141</v>
      </c>
      <c r="C302" s="19" t="s">
        <v>1142</v>
      </c>
      <c r="D302" s="20">
        <f>+D303</f>
        <v>92588488.53</v>
      </c>
      <c r="E302" s="20">
        <f>+E303</f>
        <v>0</v>
      </c>
      <c r="F302" s="20">
        <f>+ROUND(F303,2)</f>
        <v>22793261.63</v>
      </c>
      <c r="G302" s="20">
        <f t="shared" si="11"/>
        <v>115381750.16</v>
      </c>
    </row>
    <row r="303" spans="1:7" ht="12.75">
      <c r="A303" s="14">
        <v>1.1</v>
      </c>
      <c r="B303" s="23" t="s">
        <v>1143</v>
      </c>
      <c r="C303" s="24" t="s">
        <v>1144</v>
      </c>
      <c r="D303" s="27">
        <f>+D304</f>
        <v>92588488.53</v>
      </c>
      <c r="E303" s="27">
        <f>+E305</f>
        <v>0</v>
      </c>
      <c r="F303" s="27">
        <f>+ROUND(F304,2)</f>
        <v>22793261.63</v>
      </c>
      <c r="G303" s="44">
        <f t="shared" si="11"/>
        <v>115381750.16</v>
      </c>
    </row>
    <row r="304" spans="1:7" ht="12.75">
      <c r="A304" s="14">
        <v>1.1</v>
      </c>
      <c r="B304" s="23" t="s">
        <v>1145</v>
      </c>
      <c r="C304" s="24" t="s">
        <v>1146</v>
      </c>
      <c r="D304" s="27">
        <f>SUM(D305:D310)</f>
        <v>92588488.53</v>
      </c>
      <c r="E304" s="27">
        <f>SUM(E305:E310)</f>
        <v>0</v>
      </c>
      <c r="F304" s="27">
        <f>+ROUND(F305+F306+F307+F308+F309+F310,2)</f>
        <v>22793261.63</v>
      </c>
      <c r="G304" s="44">
        <f t="shared" si="11"/>
        <v>115381750.16</v>
      </c>
    </row>
    <row r="305" spans="1:7" ht="15">
      <c r="A305" s="14">
        <v>1.1</v>
      </c>
      <c r="B305" s="23" t="s">
        <v>1147</v>
      </c>
      <c r="C305" s="35" t="s">
        <v>1148</v>
      </c>
      <c r="D305" s="25">
        <v>0</v>
      </c>
      <c r="E305" s="25">
        <v>0</v>
      </c>
      <c r="F305" s="25">
        <v>0</v>
      </c>
      <c r="G305" s="44">
        <f t="shared" si="11"/>
        <v>0</v>
      </c>
    </row>
    <row r="306" spans="1:7" ht="15">
      <c r="A306" s="14">
        <v>1.1</v>
      </c>
      <c r="B306" s="23" t="s">
        <v>1149</v>
      </c>
      <c r="C306" s="24" t="s">
        <v>1150</v>
      </c>
      <c r="D306" s="25">
        <v>0</v>
      </c>
      <c r="E306" s="25">
        <v>0</v>
      </c>
      <c r="F306" s="25">
        <v>0</v>
      </c>
      <c r="G306" s="44">
        <f t="shared" si="11"/>
        <v>0</v>
      </c>
    </row>
    <row r="307" spans="1:7" ht="15">
      <c r="A307" s="14">
        <v>1.1</v>
      </c>
      <c r="B307" s="23" t="s">
        <v>1151</v>
      </c>
      <c r="C307" s="24" t="s">
        <v>1152</v>
      </c>
      <c r="D307" s="25">
        <v>0</v>
      </c>
      <c r="E307" s="25">
        <v>0</v>
      </c>
      <c r="F307" s="25">
        <v>0</v>
      </c>
      <c r="G307" s="44">
        <f t="shared" si="11"/>
        <v>0</v>
      </c>
    </row>
    <row r="308" spans="1:7" ht="15">
      <c r="A308" s="14">
        <v>1.1</v>
      </c>
      <c r="B308" s="23" t="s">
        <v>1153</v>
      </c>
      <c r="C308" s="24" t="s">
        <v>1154</v>
      </c>
      <c r="D308" s="25">
        <v>0</v>
      </c>
      <c r="E308" s="25">
        <v>0</v>
      </c>
      <c r="F308" s="25">
        <v>0</v>
      </c>
      <c r="G308" s="44">
        <f t="shared" si="11"/>
        <v>0</v>
      </c>
    </row>
    <row r="309" spans="1:7" ht="15">
      <c r="A309" s="14">
        <v>1.1</v>
      </c>
      <c r="B309" s="23" t="s">
        <v>1155</v>
      </c>
      <c r="C309" s="24" t="s">
        <v>1146</v>
      </c>
      <c r="D309" s="25">
        <v>92588488.53</v>
      </c>
      <c r="E309" s="25">
        <v>0</v>
      </c>
      <c r="F309" s="25">
        <v>22793261.63</v>
      </c>
      <c r="G309" s="44">
        <f t="shared" si="11"/>
        <v>115381750.16</v>
      </c>
    </row>
    <row r="310" spans="1:7" ht="15">
      <c r="A310" s="14">
        <v>1.1</v>
      </c>
      <c r="B310" s="23" t="s">
        <v>1156</v>
      </c>
      <c r="C310" s="24" t="s">
        <v>1157</v>
      </c>
      <c r="D310" s="25">
        <v>0</v>
      </c>
      <c r="E310" s="25">
        <v>0</v>
      </c>
      <c r="F310" s="25">
        <v>0</v>
      </c>
      <c r="G310" s="44">
        <f t="shared" si="11"/>
        <v>0</v>
      </c>
    </row>
    <row r="311" spans="1:7" ht="12.75">
      <c r="A311" s="14">
        <v>1.1</v>
      </c>
      <c r="B311" s="18" t="s">
        <v>708</v>
      </c>
      <c r="C311" s="19" t="s">
        <v>709</v>
      </c>
      <c r="D311" s="20">
        <f>+D312</f>
        <v>306828.05</v>
      </c>
      <c r="E311" s="20">
        <f aca="true" t="shared" si="12" ref="E311:F315">+E312</f>
        <v>184996.58</v>
      </c>
      <c r="F311" s="20">
        <f t="shared" si="12"/>
        <v>0</v>
      </c>
      <c r="G311" s="20">
        <f>+G312</f>
        <v>121831.47</v>
      </c>
    </row>
    <row r="312" spans="1:7" ht="25.5">
      <c r="A312" s="14">
        <v>1.1</v>
      </c>
      <c r="B312" s="18" t="s">
        <v>1158</v>
      </c>
      <c r="C312" s="19" t="s">
        <v>1159</v>
      </c>
      <c r="D312" s="20">
        <f>+D313</f>
        <v>306828.05</v>
      </c>
      <c r="E312" s="20">
        <f t="shared" si="12"/>
        <v>184996.58</v>
      </c>
      <c r="F312" s="20">
        <f t="shared" si="12"/>
        <v>0</v>
      </c>
      <c r="G312" s="20">
        <f>+ROUND(D312-E312+F312,2)</f>
        <v>121831.47</v>
      </c>
    </row>
    <row r="313" spans="1:7" ht="15">
      <c r="A313" s="14">
        <v>1.1</v>
      </c>
      <c r="B313" s="23" t="s">
        <v>1160</v>
      </c>
      <c r="C313" s="24" t="s">
        <v>1161</v>
      </c>
      <c r="D313" s="25">
        <f>+D314</f>
        <v>306828.05</v>
      </c>
      <c r="E313" s="25">
        <f t="shared" si="12"/>
        <v>184996.58</v>
      </c>
      <c r="F313" s="25">
        <f t="shared" si="12"/>
        <v>0</v>
      </c>
      <c r="G313" s="44">
        <f>+ROUND(D313-E313+F313,2)</f>
        <v>121831.47</v>
      </c>
    </row>
    <row r="314" spans="1:7" ht="15">
      <c r="A314" s="14">
        <v>1.1</v>
      </c>
      <c r="B314" s="23" t="s">
        <v>1162</v>
      </c>
      <c r="C314" s="24" t="s">
        <v>1163</v>
      </c>
      <c r="D314" s="25">
        <f>+D315</f>
        <v>306828.05</v>
      </c>
      <c r="E314" s="25">
        <f t="shared" si="12"/>
        <v>184996.58</v>
      </c>
      <c r="F314" s="25">
        <f t="shared" si="12"/>
        <v>0</v>
      </c>
      <c r="G314" s="44">
        <f>+ROUND(D314-E314+F314,2)</f>
        <v>121831.47</v>
      </c>
    </row>
    <row r="315" spans="1:7" ht="15">
      <c r="A315" s="14">
        <v>1.1</v>
      </c>
      <c r="B315" s="23" t="s">
        <v>1164</v>
      </c>
      <c r="C315" s="24" t="s">
        <v>1165</v>
      </c>
      <c r="D315" s="25">
        <f>+D316</f>
        <v>306828.05</v>
      </c>
      <c r="E315" s="25">
        <f t="shared" si="12"/>
        <v>184996.58</v>
      </c>
      <c r="F315" s="25">
        <f t="shared" si="12"/>
        <v>0</v>
      </c>
      <c r="G315" s="44">
        <f>+ROUND(D315-E315+F315,2)</f>
        <v>121831.47</v>
      </c>
    </row>
    <row r="316" spans="1:7" ht="25.5">
      <c r="A316" s="14">
        <v>1.1</v>
      </c>
      <c r="B316" s="23" t="s">
        <v>1166</v>
      </c>
      <c r="C316" s="24" t="s">
        <v>1167</v>
      </c>
      <c r="D316" s="25">
        <v>306828.05</v>
      </c>
      <c r="E316" s="25">
        <v>184996.58</v>
      </c>
      <c r="F316" s="25">
        <v>0</v>
      </c>
      <c r="G316" s="44">
        <f>+ROUND(D316-E316+F316,2)</f>
        <v>121831.47</v>
      </c>
    </row>
    <row r="317" spans="1:7" ht="12.75">
      <c r="A317" s="14">
        <v>1.1</v>
      </c>
      <c r="B317" s="41" t="s">
        <v>763</v>
      </c>
      <c r="C317" s="42" t="s">
        <v>710</v>
      </c>
      <c r="D317" s="43">
        <f>+ROUND(D318+D487,2)</f>
        <v>855828102.01</v>
      </c>
      <c r="E317" s="43">
        <f>+ROUND(E318+E487,2)</f>
        <v>500388527.72</v>
      </c>
      <c r="F317" s="43">
        <f>+ROUND(F318+F487+F520,2)</f>
        <v>953156.26</v>
      </c>
      <c r="G317" s="43">
        <f>+ROUND(D317+E317-F317,2)</f>
        <v>1355263473.47</v>
      </c>
    </row>
    <row r="318" spans="1:7" ht="12.75">
      <c r="A318" s="14">
        <v>1.1</v>
      </c>
      <c r="B318" s="18" t="s">
        <v>762</v>
      </c>
      <c r="C318" s="19" t="s">
        <v>711</v>
      </c>
      <c r="D318" s="20">
        <f>+ROUND(D319+D364+D431+D464,2)</f>
        <v>846660984.48</v>
      </c>
      <c r="E318" s="20">
        <f>+ROUND(E319+E364+E431+E464,2)</f>
        <v>482780938.24</v>
      </c>
      <c r="F318" s="20">
        <f>+ROUND(F319+F364+F431+F464,2)</f>
        <v>953156.26</v>
      </c>
      <c r="G318" s="20">
        <f aca="true" t="shared" si="13" ref="G318:G381">+ROUND(D318+E318-F318,2)</f>
        <v>1328488766.46</v>
      </c>
    </row>
    <row r="319" spans="1:7" ht="12.75">
      <c r="A319" s="14">
        <v>1.1</v>
      </c>
      <c r="B319" s="18" t="s">
        <v>1168</v>
      </c>
      <c r="C319" s="19" t="s">
        <v>1169</v>
      </c>
      <c r="D319" s="20">
        <f>+ROUND(D320+D328+D335+D350+D357,2)</f>
        <v>789573987.9</v>
      </c>
      <c r="E319" s="20">
        <f>+ROUND(E320+E328+E335+E350+E357,2)</f>
        <v>446958600.22</v>
      </c>
      <c r="F319" s="20">
        <f>+ROUND(F320+F328+F335+F350+F357,2)</f>
        <v>0</v>
      </c>
      <c r="G319" s="20">
        <f t="shared" si="13"/>
        <v>1236532588.12</v>
      </c>
    </row>
    <row r="320" spans="1:7" ht="12.75">
      <c r="A320" s="14">
        <v>1.1</v>
      </c>
      <c r="B320" s="23" t="s">
        <v>1170</v>
      </c>
      <c r="C320" s="24" t="s">
        <v>1171</v>
      </c>
      <c r="D320" s="27">
        <f>+ROUND(D321+D322+D323+D324+D325+D326+D327,2)</f>
        <v>408751816.49</v>
      </c>
      <c r="E320" s="27">
        <f>+ROUND(E321+E322+E323+E324+E325+E326+E327,2)</f>
        <v>132625820.34</v>
      </c>
      <c r="F320" s="27">
        <f>SUM(F321:F327)</f>
        <v>0</v>
      </c>
      <c r="G320" s="44">
        <f t="shared" si="13"/>
        <v>541377636.83</v>
      </c>
    </row>
    <row r="321" spans="1:7" ht="15">
      <c r="A321" s="14">
        <v>1.1</v>
      </c>
      <c r="B321" s="30" t="s">
        <v>1172</v>
      </c>
      <c r="C321" s="35" t="s">
        <v>1173</v>
      </c>
      <c r="D321" s="25">
        <v>110383665.34</v>
      </c>
      <c r="E321" s="25">
        <v>109641756.01</v>
      </c>
      <c r="F321" s="25">
        <v>0</v>
      </c>
      <c r="G321" s="44">
        <f t="shared" si="13"/>
        <v>220025421.35</v>
      </c>
    </row>
    <row r="322" spans="1:7" ht="15">
      <c r="A322" s="14">
        <v>1.1</v>
      </c>
      <c r="B322" s="30" t="s">
        <v>1174</v>
      </c>
      <c r="C322" s="35" t="s">
        <v>1175</v>
      </c>
      <c r="D322" s="25">
        <v>0</v>
      </c>
      <c r="E322" s="25">
        <v>0</v>
      </c>
      <c r="F322" s="25">
        <v>0</v>
      </c>
      <c r="G322" s="44">
        <f t="shared" si="13"/>
        <v>0</v>
      </c>
    </row>
    <row r="323" spans="1:7" ht="15">
      <c r="A323" s="14">
        <v>1.1</v>
      </c>
      <c r="B323" s="30" t="s">
        <v>1176</v>
      </c>
      <c r="C323" s="35" t="s">
        <v>1177</v>
      </c>
      <c r="D323" s="25">
        <v>0</v>
      </c>
      <c r="E323" s="25">
        <v>0</v>
      </c>
      <c r="F323" s="25">
        <v>0</v>
      </c>
      <c r="G323" s="44">
        <f t="shared" si="13"/>
        <v>0</v>
      </c>
    </row>
    <row r="324" spans="1:7" ht="15">
      <c r="A324" s="14">
        <v>1.1</v>
      </c>
      <c r="B324" s="30" t="s">
        <v>1178</v>
      </c>
      <c r="C324" s="35" t="s">
        <v>1179</v>
      </c>
      <c r="D324" s="25">
        <v>0</v>
      </c>
      <c r="E324" s="25">
        <v>0</v>
      </c>
      <c r="F324" s="25">
        <v>0</v>
      </c>
      <c r="G324" s="44">
        <f t="shared" si="13"/>
        <v>0</v>
      </c>
    </row>
    <row r="325" spans="1:7" ht="15">
      <c r="A325" s="14">
        <v>1.1</v>
      </c>
      <c r="B325" s="30" t="s">
        <v>1180</v>
      </c>
      <c r="C325" s="35" t="s">
        <v>1181</v>
      </c>
      <c r="D325" s="25">
        <v>0</v>
      </c>
      <c r="E325" s="25">
        <v>0</v>
      </c>
      <c r="F325" s="25">
        <v>0</v>
      </c>
      <c r="G325" s="44">
        <f t="shared" si="13"/>
        <v>0</v>
      </c>
    </row>
    <row r="326" spans="1:7" ht="15">
      <c r="A326" s="14">
        <v>1.1</v>
      </c>
      <c r="B326" s="30" t="s">
        <v>1182</v>
      </c>
      <c r="C326" s="35" t="s">
        <v>1183</v>
      </c>
      <c r="D326" s="25">
        <v>298368151.15</v>
      </c>
      <c r="E326" s="25">
        <v>22984064.33</v>
      </c>
      <c r="F326" s="25">
        <v>0</v>
      </c>
      <c r="G326" s="44">
        <f t="shared" si="13"/>
        <v>321352215.48</v>
      </c>
    </row>
    <row r="327" spans="1:7" ht="15">
      <c r="A327" s="14">
        <v>1.1</v>
      </c>
      <c r="B327" s="30" t="s">
        <v>1184</v>
      </c>
      <c r="C327" s="35" t="s">
        <v>1185</v>
      </c>
      <c r="D327" s="25">
        <v>0</v>
      </c>
      <c r="E327" s="25">
        <v>0</v>
      </c>
      <c r="F327" s="25">
        <v>0</v>
      </c>
      <c r="G327" s="44">
        <f t="shared" si="13"/>
        <v>0</v>
      </c>
    </row>
    <row r="328" spans="1:7" ht="15">
      <c r="A328" s="14">
        <v>1.1</v>
      </c>
      <c r="B328" s="30" t="s">
        <v>1186</v>
      </c>
      <c r="C328" s="37" t="s">
        <v>1187</v>
      </c>
      <c r="D328" s="27">
        <f>+ROUND(D329+D330+D331+D332+D333+D334,2)</f>
        <v>33993.99</v>
      </c>
      <c r="E328" s="27">
        <f>+ROUND(E329+E330+E331+E332+E333+E334,2)</f>
        <v>1223400.35</v>
      </c>
      <c r="F328" s="25">
        <f>+F329+F330+F331+F332+F333+F334</f>
        <v>0</v>
      </c>
      <c r="G328" s="44">
        <f t="shared" si="13"/>
        <v>1257394.34</v>
      </c>
    </row>
    <row r="329" spans="1:7" ht="15">
      <c r="A329" s="14">
        <v>1.1</v>
      </c>
      <c r="B329" s="30" t="s">
        <v>1188</v>
      </c>
      <c r="C329" s="35" t="s">
        <v>1189</v>
      </c>
      <c r="D329" s="25">
        <v>33993.99</v>
      </c>
      <c r="E329" s="25">
        <v>1223400.35</v>
      </c>
      <c r="F329" s="25">
        <v>0</v>
      </c>
      <c r="G329" s="44">
        <f t="shared" si="13"/>
        <v>1257394.34</v>
      </c>
    </row>
    <row r="330" spans="1:7" ht="15">
      <c r="A330" s="14">
        <v>1.1</v>
      </c>
      <c r="B330" s="30" t="s">
        <v>1190</v>
      </c>
      <c r="C330" s="35" t="s">
        <v>1191</v>
      </c>
      <c r="D330" s="25">
        <v>0</v>
      </c>
      <c r="E330" s="25">
        <v>0</v>
      </c>
      <c r="F330" s="25">
        <v>0</v>
      </c>
      <c r="G330" s="44">
        <f t="shared" si="13"/>
        <v>0</v>
      </c>
    </row>
    <row r="331" spans="1:7" ht="15">
      <c r="A331" s="14">
        <v>1.1</v>
      </c>
      <c r="B331" s="30" t="s">
        <v>1192</v>
      </c>
      <c r="C331" s="35" t="s">
        <v>1193</v>
      </c>
      <c r="D331" s="25">
        <v>0</v>
      </c>
      <c r="E331" s="25">
        <v>0</v>
      </c>
      <c r="F331" s="25">
        <v>0</v>
      </c>
      <c r="G331" s="44">
        <f t="shared" si="13"/>
        <v>0</v>
      </c>
    </row>
    <row r="332" spans="1:7" ht="15">
      <c r="A332" s="14">
        <v>1.1</v>
      </c>
      <c r="B332" s="30" t="s">
        <v>1194</v>
      </c>
      <c r="C332" s="35" t="s">
        <v>1195</v>
      </c>
      <c r="D332" s="25">
        <v>0</v>
      </c>
      <c r="E332" s="25">
        <v>0</v>
      </c>
      <c r="F332" s="25">
        <v>0</v>
      </c>
      <c r="G332" s="44">
        <f t="shared" si="13"/>
        <v>0</v>
      </c>
    </row>
    <row r="333" spans="1:7" ht="15">
      <c r="A333" s="14">
        <v>1.1</v>
      </c>
      <c r="B333" s="30" t="s">
        <v>1196</v>
      </c>
      <c r="C333" s="35" t="s">
        <v>1197</v>
      </c>
      <c r="D333" s="25">
        <v>0</v>
      </c>
      <c r="E333" s="25">
        <v>0</v>
      </c>
      <c r="F333" s="25">
        <v>0</v>
      </c>
      <c r="G333" s="44">
        <f t="shared" si="13"/>
        <v>0</v>
      </c>
    </row>
    <row r="334" spans="1:7" ht="15">
      <c r="A334" s="14">
        <v>1.1</v>
      </c>
      <c r="B334" s="30" t="s">
        <v>1198</v>
      </c>
      <c r="C334" s="35" t="s">
        <v>1199</v>
      </c>
      <c r="D334" s="25">
        <v>0</v>
      </c>
      <c r="E334" s="25">
        <v>0</v>
      </c>
      <c r="F334" s="25">
        <v>0</v>
      </c>
      <c r="G334" s="44">
        <f t="shared" si="13"/>
        <v>0</v>
      </c>
    </row>
    <row r="335" spans="1:7" ht="15">
      <c r="A335" s="14">
        <v>1.1</v>
      </c>
      <c r="B335" s="30" t="s">
        <v>1200</v>
      </c>
      <c r="C335" s="37" t="s">
        <v>1201</v>
      </c>
      <c r="D335" s="25">
        <f>+ROUND(D336+D337+D338+D339,2)</f>
        <v>255853567.87</v>
      </c>
      <c r="E335" s="25">
        <f>+ROUND(E336+E337+E338+E339,2)</f>
        <v>185434028.26</v>
      </c>
      <c r="F335" s="25">
        <f>+F336+F337+F338+F339</f>
        <v>0</v>
      </c>
      <c r="G335" s="44">
        <f t="shared" si="13"/>
        <v>441287596.13</v>
      </c>
    </row>
    <row r="336" spans="1:7" ht="15">
      <c r="A336" s="14">
        <v>1.1</v>
      </c>
      <c r="B336" s="30" t="s">
        <v>1202</v>
      </c>
      <c r="C336" s="37" t="s">
        <v>1203</v>
      </c>
      <c r="D336" s="25">
        <v>72854919.67</v>
      </c>
      <c r="E336" s="25">
        <v>72868974.65</v>
      </c>
      <c r="F336" s="25">
        <v>0</v>
      </c>
      <c r="G336" s="44">
        <f t="shared" si="13"/>
        <v>145723894.32</v>
      </c>
    </row>
    <row r="337" spans="1:7" ht="15">
      <c r="A337" s="14">
        <v>1.1</v>
      </c>
      <c r="B337" s="30" t="s">
        <v>1204</v>
      </c>
      <c r="C337" s="37" t="s">
        <v>1205</v>
      </c>
      <c r="D337" s="25">
        <v>59534706.33</v>
      </c>
      <c r="E337" s="25">
        <v>59036383</v>
      </c>
      <c r="F337" s="25">
        <v>0</v>
      </c>
      <c r="G337" s="44">
        <f t="shared" si="13"/>
        <v>118571089.33</v>
      </c>
    </row>
    <row r="338" spans="1:7" ht="15">
      <c r="A338" s="14">
        <v>1.1</v>
      </c>
      <c r="B338" s="30" t="s">
        <v>1206</v>
      </c>
      <c r="C338" s="37" t="s">
        <v>1207</v>
      </c>
      <c r="D338" s="25">
        <v>92588488.53</v>
      </c>
      <c r="E338" s="25">
        <v>22793261.63</v>
      </c>
      <c r="F338" s="25">
        <v>0</v>
      </c>
      <c r="G338" s="44">
        <f t="shared" si="13"/>
        <v>115381750.16</v>
      </c>
    </row>
    <row r="339" spans="1:7" ht="15">
      <c r="A339" s="14">
        <v>1.1</v>
      </c>
      <c r="B339" s="30" t="s">
        <v>1208</v>
      </c>
      <c r="C339" s="37" t="s">
        <v>1209</v>
      </c>
      <c r="D339" s="25">
        <f>+ROUND(D340+D341+D342+D343+D344+D345+D346+D347+D348+D349,2)</f>
        <v>30875453.34</v>
      </c>
      <c r="E339" s="25">
        <f>+ROUND(E340+E341+E342+E343+E344+E345+E346+E347+E348+E349,2)</f>
        <v>30735408.98</v>
      </c>
      <c r="F339" s="25">
        <f>+ROUND(F340+F341+F342+F343+F344+F345+F346+F347+F348+F349,2)</f>
        <v>0</v>
      </c>
      <c r="G339" s="44">
        <f t="shared" si="13"/>
        <v>61610862.32</v>
      </c>
    </row>
    <row r="340" spans="1:7" ht="15">
      <c r="A340" s="14">
        <v>1.1</v>
      </c>
      <c r="B340" s="30" t="s">
        <v>1210</v>
      </c>
      <c r="C340" s="37" t="s">
        <v>1211</v>
      </c>
      <c r="D340" s="25">
        <v>16571233.7</v>
      </c>
      <c r="E340" s="25">
        <v>16570949.67</v>
      </c>
      <c r="F340" s="25">
        <v>0</v>
      </c>
      <c r="G340" s="44">
        <f t="shared" si="13"/>
        <v>33142183.37</v>
      </c>
    </row>
    <row r="341" spans="1:7" ht="15">
      <c r="A341" s="14">
        <v>1.1</v>
      </c>
      <c r="B341" s="30" t="s">
        <v>1212</v>
      </c>
      <c r="C341" s="37" t="s">
        <v>1213</v>
      </c>
      <c r="D341" s="25">
        <v>0</v>
      </c>
      <c r="E341" s="25">
        <v>0</v>
      </c>
      <c r="F341" s="25">
        <v>0</v>
      </c>
      <c r="G341" s="44">
        <f t="shared" si="13"/>
        <v>0</v>
      </c>
    </row>
    <row r="342" spans="1:7" ht="30">
      <c r="A342" s="14">
        <v>1.1</v>
      </c>
      <c r="B342" s="30" t="s">
        <v>1214</v>
      </c>
      <c r="C342" s="37" t="s">
        <v>1215</v>
      </c>
      <c r="D342" s="25">
        <v>0</v>
      </c>
      <c r="E342" s="25">
        <v>0</v>
      </c>
      <c r="F342" s="25">
        <v>0</v>
      </c>
      <c r="G342" s="44">
        <f t="shared" si="13"/>
        <v>0</v>
      </c>
    </row>
    <row r="343" spans="1:7" ht="15">
      <c r="A343" s="14">
        <v>1.1</v>
      </c>
      <c r="B343" s="30" t="s">
        <v>1216</v>
      </c>
      <c r="C343" s="37" t="s">
        <v>1217</v>
      </c>
      <c r="D343" s="25">
        <v>0</v>
      </c>
      <c r="E343" s="25">
        <v>0</v>
      </c>
      <c r="F343" s="25">
        <v>0</v>
      </c>
      <c r="G343" s="44">
        <f t="shared" si="13"/>
        <v>0</v>
      </c>
    </row>
    <row r="344" spans="1:7" ht="15">
      <c r="A344" s="14">
        <v>1.1</v>
      </c>
      <c r="B344" s="30" t="s">
        <v>1218</v>
      </c>
      <c r="C344" s="37" t="s">
        <v>1219</v>
      </c>
      <c r="D344" s="25">
        <v>0</v>
      </c>
      <c r="E344" s="25">
        <v>0</v>
      </c>
      <c r="F344" s="25">
        <v>0</v>
      </c>
      <c r="G344" s="44">
        <f t="shared" si="13"/>
        <v>0</v>
      </c>
    </row>
    <row r="345" spans="1:7" ht="15">
      <c r="A345" s="14">
        <v>1.1</v>
      </c>
      <c r="B345" s="30" t="s">
        <v>1220</v>
      </c>
      <c r="C345" s="37" t="s">
        <v>1221</v>
      </c>
      <c r="D345" s="25">
        <v>473452</v>
      </c>
      <c r="E345" s="25">
        <v>474865.27</v>
      </c>
      <c r="F345" s="25">
        <v>0</v>
      </c>
      <c r="G345" s="44">
        <f t="shared" si="13"/>
        <v>948317.27</v>
      </c>
    </row>
    <row r="346" spans="1:7" ht="15">
      <c r="A346" s="14">
        <v>1.1</v>
      </c>
      <c r="B346" s="30" t="s">
        <v>1222</v>
      </c>
      <c r="C346" s="37" t="s">
        <v>1223</v>
      </c>
      <c r="D346" s="25">
        <v>0</v>
      </c>
      <c r="E346" s="25">
        <v>0</v>
      </c>
      <c r="F346" s="25">
        <v>0</v>
      </c>
      <c r="G346" s="44">
        <f t="shared" si="13"/>
        <v>0</v>
      </c>
    </row>
    <row r="347" spans="1:7" ht="15">
      <c r="A347" s="14">
        <v>1.1</v>
      </c>
      <c r="B347" s="30" t="s">
        <v>1224</v>
      </c>
      <c r="C347" s="37" t="s">
        <v>1225</v>
      </c>
      <c r="D347" s="25">
        <v>0</v>
      </c>
      <c r="E347" s="25">
        <v>0</v>
      </c>
      <c r="F347" s="25">
        <v>0</v>
      </c>
      <c r="G347" s="44">
        <f t="shared" si="13"/>
        <v>0</v>
      </c>
    </row>
    <row r="348" spans="1:7" ht="15">
      <c r="A348" s="14">
        <v>1.1</v>
      </c>
      <c r="B348" s="30" t="s">
        <v>1226</v>
      </c>
      <c r="C348" s="37" t="s">
        <v>1227</v>
      </c>
      <c r="D348" s="25">
        <v>0</v>
      </c>
      <c r="E348" s="25">
        <v>0</v>
      </c>
      <c r="F348" s="25">
        <v>0</v>
      </c>
      <c r="G348" s="44">
        <f t="shared" si="13"/>
        <v>0</v>
      </c>
    </row>
    <row r="349" spans="1:7" ht="15">
      <c r="A349" s="14">
        <v>1.1</v>
      </c>
      <c r="B349" s="30" t="s">
        <v>1228</v>
      </c>
      <c r="C349" s="37" t="s">
        <v>1229</v>
      </c>
      <c r="D349" s="25">
        <v>13830767.64</v>
      </c>
      <c r="E349" s="25">
        <v>13689594.04</v>
      </c>
      <c r="F349" s="25">
        <v>0</v>
      </c>
      <c r="G349" s="44">
        <f t="shared" si="13"/>
        <v>27520361.68</v>
      </c>
    </row>
    <row r="350" spans="1:7" ht="30">
      <c r="A350" s="14">
        <v>1.1</v>
      </c>
      <c r="B350" s="30" t="s">
        <v>1230</v>
      </c>
      <c r="C350" s="37" t="s">
        <v>1231</v>
      </c>
      <c r="D350" s="25">
        <f>+ROUND(D351+D352+D353+D354+D355+D356,2)</f>
        <v>53820315.02</v>
      </c>
      <c r="E350" s="25">
        <f>+ROUND(E351+E352+E353+E354+E355+E356,2)</f>
        <v>53529630.47</v>
      </c>
      <c r="F350" s="25">
        <f>+ROUND(F351+F352+F353+F354+F355+F356,2)</f>
        <v>0</v>
      </c>
      <c r="G350" s="44">
        <f t="shared" si="13"/>
        <v>107349945.49</v>
      </c>
    </row>
    <row r="351" spans="1:7" ht="30">
      <c r="A351" s="14">
        <v>1.1</v>
      </c>
      <c r="B351" s="30" t="s">
        <v>1232</v>
      </c>
      <c r="C351" s="37" t="s">
        <v>1233</v>
      </c>
      <c r="D351" s="25">
        <v>51060299.33</v>
      </c>
      <c r="E351" s="25">
        <v>50784522.55</v>
      </c>
      <c r="F351" s="25">
        <v>0</v>
      </c>
      <c r="G351" s="44">
        <f t="shared" si="13"/>
        <v>101844821.88</v>
      </c>
    </row>
    <row r="352" spans="1:7" ht="30">
      <c r="A352" s="14">
        <v>1.1</v>
      </c>
      <c r="B352" s="30" t="s">
        <v>1234</v>
      </c>
      <c r="C352" s="37" t="s">
        <v>1235</v>
      </c>
      <c r="D352" s="25">
        <v>0</v>
      </c>
      <c r="E352" s="25">
        <v>0</v>
      </c>
      <c r="F352" s="25">
        <v>0</v>
      </c>
      <c r="G352" s="44">
        <f t="shared" si="13"/>
        <v>0</v>
      </c>
    </row>
    <row r="353" spans="1:7" ht="30">
      <c r="A353" s="14">
        <v>1.1</v>
      </c>
      <c r="B353" s="30" t="s">
        <v>1236</v>
      </c>
      <c r="C353" s="37" t="s">
        <v>1237</v>
      </c>
      <c r="D353" s="25">
        <v>0</v>
      </c>
      <c r="E353" s="25">
        <v>0</v>
      </c>
      <c r="F353" s="25">
        <v>0</v>
      </c>
      <c r="G353" s="44">
        <f t="shared" si="13"/>
        <v>0</v>
      </c>
    </row>
    <row r="354" spans="1:7" ht="30">
      <c r="A354" s="14">
        <v>1.1</v>
      </c>
      <c r="B354" s="30" t="s">
        <v>1238</v>
      </c>
      <c r="C354" s="37" t="s">
        <v>1239</v>
      </c>
      <c r="D354" s="25">
        <v>0</v>
      </c>
      <c r="E354" s="25">
        <v>0</v>
      </c>
      <c r="F354" s="25">
        <v>0</v>
      </c>
      <c r="G354" s="44">
        <f t="shared" si="13"/>
        <v>0</v>
      </c>
    </row>
    <row r="355" spans="1:7" ht="30">
      <c r="A355" s="14">
        <v>1.1</v>
      </c>
      <c r="B355" s="30" t="s">
        <v>1240</v>
      </c>
      <c r="C355" s="37" t="s">
        <v>1241</v>
      </c>
      <c r="D355" s="25">
        <v>2760015.69</v>
      </c>
      <c r="E355" s="25">
        <v>2745107.92</v>
      </c>
      <c r="F355" s="25">
        <v>0</v>
      </c>
      <c r="G355" s="44">
        <f t="shared" si="13"/>
        <v>5505123.61</v>
      </c>
    </row>
    <row r="356" spans="1:7" ht="30">
      <c r="A356" s="14">
        <v>1.1</v>
      </c>
      <c r="B356" s="30" t="s">
        <v>1242</v>
      </c>
      <c r="C356" s="37" t="s">
        <v>1243</v>
      </c>
      <c r="D356" s="25">
        <v>0</v>
      </c>
      <c r="E356" s="25">
        <v>0</v>
      </c>
      <c r="F356" s="25">
        <v>0</v>
      </c>
      <c r="G356" s="44">
        <f t="shared" si="13"/>
        <v>0</v>
      </c>
    </row>
    <row r="357" spans="1:7" ht="30">
      <c r="A357" s="14">
        <v>1.1</v>
      </c>
      <c r="B357" s="30" t="s">
        <v>1244</v>
      </c>
      <c r="C357" s="37" t="s">
        <v>1245</v>
      </c>
      <c r="D357" s="25">
        <f>+ROUND(D358+D359+D360+D361+D362+D363,2)</f>
        <v>71114294.53</v>
      </c>
      <c r="E357" s="25">
        <f>+ROUND(E358+E359+E360+E361+E362+E363,2)</f>
        <v>74145720.8</v>
      </c>
      <c r="F357" s="25">
        <f>+ROUND(F358+F359+F360+F361+F362+F363,2)</f>
        <v>0</v>
      </c>
      <c r="G357" s="44">
        <f t="shared" si="13"/>
        <v>145260015.33</v>
      </c>
    </row>
    <row r="358" spans="1:7" ht="30">
      <c r="A358" s="14">
        <v>1.1</v>
      </c>
      <c r="B358" s="30" t="s">
        <v>1246</v>
      </c>
      <c r="C358" s="37" t="s">
        <v>1247</v>
      </c>
      <c r="D358" s="25">
        <v>27915762.12</v>
      </c>
      <c r="E358" s="25">
        <v>27639994.77</v>
      </c>
      <c r="F358" s="25">
        <v>0</v>
      </c>
      <c r="G358" s="44">
        <f t="shared" si="13"/>
        <v>55555756.89</v>
      </c>
    </row>
    <row r="359" spans="1:7" ht="30">
      <c r="A359" s="14">
        <v>1.1</v>
      </c>
      <c r="B359" s="30" t="s">
        <v>1248</v>
      </c>
      <c r="C359" s="37" t="s">
        <v>1249</v>
      </c>
      <c r="D359" s="25">
        <v>8280049.08</v>
      </c>
      <c r="E359" s="25">
        <v>8235335.76</v>
      </c>
      <c r="F359" s="25">
        <v>0</v>
      </c>
      <c r="G359" s="44">
        <f t="shared" si="13"/>
        <v>16515384.84</v>
      </c>
    </row>
    <row r="360" spans="1:7" ht="30">
      <c r="A360" s="14">
        <v>1.1</v>
      </c>
      <c r="B360" s="30" t="s">
        <v>1250</v>
      </c>
      <c r="C360" s="37" t="s">
        <v>1251</v>
      </c>
      <c r="D360" s="25">
        <v>16560096.16</v>
      </c>
      <c r="E360" s="25">
        <v>16470655.53</v>
      </c>
      <c r="F360" s="25">
        <v>0</v>
      </c>
      <c r="G360" s="44">
        <f t="shared" si="13"/>
        <v>33030751.69</v>
      </c>
    </row>
    <row r="361" spans="1:7" ht="30">
      <c r="A361" s="14">
        <v>1.1</v>
      </c>
      <c r="B361" s="30" t="s">
        <v>1252</v>
      </c>
      <c r="C361" s="37" t="s">
        <v>1253</v>
      </c>
      <c r="D361" s="25">
        <v>0</v>
      </c>
      <c r="E361" s="25">
        <v>0</v>
      </c>
      <c r="F361" s="25">
        <v>0</v>
      </c>
      <c r="G361" s="44">
        <f t="shared" si="13"/>
        <v>0</v>
      </c>
    </row>
    <row r="362" spans="1:7" ht="30">
      <c r="A362" s="14">
        <v>1.1</v>
      </c>
      <c r="B362" s="30" t="s">
        <v>1254</v>
      </c>
      <c r="C362" s="37" t="s">
        <v>1255</v>
      </c>
      <c r="D362" s="25">
        <v>18358387.17</v>
      </c>
      <c r="E362" s="25">
        <v>21799734.74</v>
      </c>
      <c r="F362" s="25">
        <v>0</v>
      </c>
      <c r="G362" s="44">
        <f t="shared" si="13"/>
        <v>40158121.91</v>
      </c>
    </row>
    <row r="363" spans="1:7" ht="30">
      <c r="A363" s="14">
        <v>1.1</v>
      </c>
      <c r="B363" s="30" t="s">
        <v>1256</v>
      </c>
      <c r="C363" s="37" t="s">
        <v>1257</v>
      </c>
      <c r="D363" s="25">
        <v>0</v>
      </c>
      <c r="E363" s="25">
        <v>0</v>
      </c>
      <c r="F363" s="25">
        <v>0</v>
      </c>
      <c r="G363" s="44">
        <f t="shared" si="13"/>
        <v>0</v>
      </c>
    </row>
    <row r="364" spans="1:7" ht="12.75">
      <c r="A364" s="14">
        <v>1.1</v>
      </c>
      <c r="B364" s="18" t="s">
        <v>761</v>
      </c>
      <c r="C364" s="19" t="s">
        <v>712</v>
      </c>
      <c r="D364" s="20">
        <f>+ROUND(D365+D372+D379+D387+D395+D400+D414+D418+D427,2)</f>
        <v>44207945.51</v>
      </c>
      <c r="E364" s="20">
        <f>+ROUND(E365+E372+E379+E387+E395+E400+E414+E418+E427,2)</f>
        <v>20584864.53</v>
      </c>
      <c r="F364" s="20">
        <f>+ROUND(F365+F372+F379+F387+F395+F400+F414+F418+F427,2)</f>
        <v>0</v>
      </c>
      <c r="G364" s="20">
        <f t="shared" si="13"/>
        <v>64792810.04</v>
      </c>
    </row>
    <row r="365" spans="1:7" ht="12.75">
      <c r="A365" s="14">
        <v>1.1</v>
      </c>
      <c r="B365" s="23" t="s">
        <v>1258</v>
      </c>
      <c r="C365" s="24" t="s">
        <v>1259</v>
      </c>
      <c r="D365" s="27">
        <f>+D366+D367+D368+D369+D370+D371</f>
        <v>6500</v>
      </c>
      <c r="E365" s="27">
        <f>+E366+E367+E368+E369+E370+E371</f>
        <v>1744288.2</v>
      </c>
      <c r="F365" s="27">
        <v>0</v>
      </c>
      <c r="G365" s="44">
        <f t="shared" si="13"/>
        <v>1750788.2</v>
      </c>
    </row>
    <row r="366" spans="1:7" ht="15">
      <c r="A366" s="14">
        <v>1.1</v>
      </c>
      <c r="B366" s="30" t="s">
        <v>1260</v>
      </c>
      <c r="C366" s="35" t="s">
        <v>1261</v>
      </c>
      <c r="D366" s="25">
        <v>6500</v>
      </c>
      <c r="E366" s="25">
        <v>1744288.2</v>
      </c>
      <c r="F366" s="25">
        <v>0</v>
      </c>
      <c r="G366" s="44">
        <f t="shared" si="13"/>
        <v>1750788.2</v>
      </c>
    </row>
    <row r="367" spans="1:7" ht="15">
      <c r="A367" s="14">
        <v>1.1</v>
      </c>
      <c r="B367" s="30" t="s">
        <v>1262</v>
      </c>
      <c r="C367" s="35" t="s">
        <v>1263</v>
      </c>
      <c r="D367" s="25">
        <v>0</v>
      </c>
      <c r="E367" s="25">
        <v>0</v>
      </c>
      <c r="F367" s="25">
        <v>0</v>
      </c>
      <c r="G367" s="44">
        <f t="shared" si="13"/>
        <v>0</v>
      </c>
    </row>
    <row r="368" spans="1:7" ht="15">
      <c r="A368" s="14">
        <v>1.1</v>
      </c>
      <c r="B368" s="30" t="s">
        <v>1264</v>
      </c>
      <c r="C368" s="35" t="s">
        <v>1265</v>
      </c>
      <c r="D368" s="25">
        <v>0</v>
      </c>
      <c r="E368" s="25">
        <v>0</v>
      </c>
      <c r="F368" s="25">
        <v>0</v>
      </c>
      <c r="G368" s="44">
        <f t="shared" si="13"/>
        <v>0</v>
      </c>
    </row>
    <row r="369" spans="1:7" ht="15">
      <c r="A369" s="14">
        <v>1.1</v>
      </c>
      <c r="B369" s="30" t="s">
        <v>1266</v>
      </c>
      <c r="C369" s="35" t="s">
        <v>1267</v>
      </c>
      <c r="D369" s="25">
        <v>0</v>
      </c>
      <c r="E369" s="25">
        <v>0</v>
      </c>
      <c r="F369" s="25">
        <v>0</v>
      </c>
      <c r="G369" s="44">
        <f t="shared" si="13"/>
        <v>0</v>
      </c>
    </row>
    <row r="370" spans="1:7" ht="15">
      <c r="A370" s="14">
        <v>1.1</v>
      </c>
      <c r="B370" s="30" t="s">
        <v>1268</v>
      </c>
      <c r="C370" s="35" t="s">
        <v>1269</v>
      </c>
      <c r="D370" s="25">
        <v>0</v>
      </c>
      <c r="E370" s="25">
        <v>0</v>
      </c>
      <c r="F370" s="25">
        <v>0</v>
      </c>
      <c r="G370" s="44">
        <f t="shared" si="13"/>
        <v>0</v>
      </c>
    </row>
    <row r="371" spans="1:7" ht="15">
      <c r="A371" s="14">
        <v>1.1</v>
      </c>
      <c r="B371" s="30" t="s">
        <v>1270</v>
      </c>
      <c r="C371" s="35" t="s">
        <v>1271</v>
      </c>
      <c r="D371" s="25">
        <v>0</v>
      </c>
      <c r="E371" s="27">
        <v>0</v>
      </c>
      <c r="F371" s="25">
        <v>0</v>
      </c>
      <c r="G371" s="44">
        <f t="shared" si="13"/>
        <v>0</v>
      </c>
    </row>
    <row r="372" spans="1:7" ht="12.75">
      <c r="A372" s="14">
        <v>1.1</v>
      </c>
      <c r="B372" s="23" t="s">
        <v>760</v>
      </c>
      <c r="C372" s="24" t="s">
        <v>713</v>
      </c>
      <c r="D372" s="27">
        <f>+ROUND(D373+D374+D375+D376+D377+D378,2)</f>
        <v>9664801.97</v>
      </c>
      <c r="E372" s="27">
        <f>+ROUND(E373+E374+E375+E376+E377+E378,2)</f>
        <v>6909755.2</v>
      </c>
      <c r="F372" s="27">
        <f>+ROUND(F373+F374+F375+F376+F377+F378,2)</f>
        <v>0</v>
      </c>
      <c r="G372" s="44">
        <f t="shared" si="13"/>
        <v>16574557.17</v>
      </c>
    </row>
    <row r="373" spans="1:7" ht="15">
      <c r="A373" s="14">
        <v>1.1</v>
      </c>
      <c r="B373" s="30" t="s">
        <v>1272</v>
      </c>
      <c r="C373" s="35" t="s">
        <v>1273</v>
      </c>
      <c r="D373" s="25">
        <v>3192859</v>
      </c>
      <c r="E373" s="25">
        <v>2906187</v>
      </c>
      <c r="F373" s="25">
        <v>0</v>
      </c>
      <c r="G373" s="44">
        <f t="shared" si="13"/>
        <v>6099046</v>
      </c>
    </row>
    <row r="374" spans="1:7" ht="15">
      <c r="A374" s="14">
        <v>1.1</v>
      </c>
      <c r="B374" s="30" t="s">
        <v>1274</v>
      </c>
      <c r="C374" s="35" t="s">
        <v>1275</v>
      </c>
      <c r="D374" s="25">
        <v>2231051.48</v>
      </c>
      <c r="E374" s="27">
        <v>1924375.5</v>
      </c>
      <c r="F374" s="25">
        <v>0</v>
      </c>
      <c r="G374" s="44">
        <f t="shared" si="13"/>
        <v>4155426.98</v>
      </c>
    </row>
    <row r="375" spans="1:7" ht="15">
      <c r="A375" s="14">
        <v>1.1</v>
      </c>
      <c r="B375" s="30" t="s">
        <v>714</v>
      </c>
      <c r="C375" s="35" t="s">
        <v>715</v>
      </c>
      <c r="D375" s="25">
        <v>13350</v>
      </c>
      <c r="E375" s="27">
        <v>612330</v>
      </c>
      <c r="F375" s="25">
        <v>0</v>
      </c>
      <c r="G375" s="44">
        <f t="shared" si="13"/>
        <v>625680</v>
      </c>
    </row>
    <row r="376" spans="1:7" ht="15">
      <c r="A376" s="14">
        <v>1.1</v>
      </c>
      <c r="B376" s="30" t="s">
        <v>716</v>
      </c>
      <c r="C376" s="35" t="s">
        <v>717</v>
      </c>
      <c r="D376" s="25">
        <v>4211765.39</v>
      </c>
      <c r="E376" s="27">
        <v>1077029.5</v>
      </c>
      <c r="F376" s="25">
        <v>0</v>
      </c>
      <c r="G376" s="44">
        <f t="shared" si="13"/>
        <v>5288794.89</v>
      </c>
    </row>
    <row r="377" spans="1:7" ht="15">
      <c r="A377" s="14">
        <v>1.1</v>
      </c>
      <c r="B377" s="30" t="s">
        <v>718</v>
      </c>
      <c r="C377" s="35" t="s">
        <v>719</v>
      </c>
      <c r="D377" s="25">
        <v>0</v>
      </c>
      <c r="E377" s="27">
        <v>0</v>
      </c>
      <c r="F377" s="25">
        <v>0</v>
      </c>
      <c r="G377" s="44">
        <f t="shared" si="13"/>
        <v>0</v>
      </c>
    </row>
    <row r="378" spans="1:7" ht="15">
      <c r="A378" s="14">
        <v>1.1</v>
      </c>
      <c r="B378" s="30" t="s">
        <v>1276</v>
      </c>
      <c r="C378" s="35" t="s">
        <v>1277</v>
      </c>
      <c r="D378" s="25">
        <v>15776.1</v>
      </c>
      <c r="E378" s="27">
        <v>389833.2</v>
      </c>
      <c r="F378" s="25">
        <v>0</v>
      </c>
      <c r="G378" s="44">
        <f t="shared" si="13"/>
        <v>405609.3</v>
      </c>
    </row>
    <row r="379" spans="1:7" ht="12.75">
      <c r="A379" s="14">
        <v>1.1</v>
      </c>
      <c r="B379" s="23" t="s">
        <v>759</v>
      </c>
      <c r="C379" s="24" t="s">
        <v>1278</v>
      </c>
      <c r="D379" s="27">
        <f>+ROUND(D380+D381+D382+D383+D384+D385+D386,2)</f>
        <v>1725900.99</v>
      </c>
      <c r="E379" s="27">
        <f>+ROUND(E380+E381+E382+E383+E384+E385+E386,2)</f>
        <v>826319.56</v>
      </c>
      <c r="F379" s="27">
        <f>+ROUND(F380+F381+F382+F383+F384+F385+F386,2)</f>
        <v>0</v>
      </c>
      <c r="G379" s="44">
        <f t="shared" si="13"/>
        <v>2552220.55</v>
      </c>
    </row>
    <row r="380" spans="1:7" ht="15">
      <c r="A380" s="14">
        <v>1.1</v>
      </c>
      <c r="B380" s="30" t="s">
        <v>720</v>
      </c>
      <c r="C380" s="35" t="s">
        <v>721</v>
      </c>
      <c r="D380" s="25">
        <v>8600</v>
      </c>
      <c r="E380" s="27">
        <v>8050</v>
      </c>
      <c r="F380" s="25">
        <v>0</v>
      </c>
      <c r="G380" s="44">
        <f t="shared" si="13"/>
        <v>16650</v>
      </c>
    </row>
    <row r="381" spans="1:7" ht="15">
      <c r="A381" s="14">
        <v>1.1</v>
      </c>
      <c r="B381" s="30" t="s">
        <v>1279</v>
      </c>
      <c r="C381" s="35" t="s">
        <v>1280</v>
      </c>
      <c r="D381" s="25">
        <v>0</v>
      </c>
      <c r="E381" s="27">
        <v>0</v>
      </c>
      <c r="F381" s="25">
        <v>0</v>
      </c>
      <c r="G381" s="44">
        <f t="shared" si="13"/>
        <v>0</v>
      </c>
    </row>
    <row r="382" spans="1:7" ht="15">
      <c r="A382" s="14">
        <v>1.1</v>
      </c>
      <c r="B382" s="30" t="s">
        <v>722</v>
      </c>
      <c r="C382" s="35" t="s">
        <v>723</v>
      </c>
      <c r="D382" s="25">
        <v>398526.72</v>
      </c>
      <c r="E382" s="27">
        <v>0</v>
      </c>
      <c r="F382" s="25">
        <v>0</v>
      </c>
      <c r="G382" s="44">
        <f aca="true" t="shared" si="14" ref="G382:G445">+ROUND(D382+E382-F382,2)</f>
        <v>398526.72</v>
      </c>
    </row>
    <row r="383" spans="1:7" ht="15">
      <c r="A383" s="14">
        <v>1.1</v>
      </c>
      <c r="B383" s="30" t="s">
        <v>1281</v>
      </c>
      <c r="C383" s="35" t="s">
        <v>1282</v>
      </c>
      <c r="D383" s="25">
        <v>0</v>
      </c>
      <c r="E383" s="27">
        <v>75000</v>
      </c>
      <c r="F383" s="25">
        <v>0</v>
      </c>
      <c r="G383" s="44">
        <f t="shared" si="14"/>
        <v>75000</v>
      </c>
    </row>
    <row r="384" spans="1:7" ht="15">
      <c r="A384" s="14">
        <v>1.1</v>
      </c>
      <c r="B384" s="30" t="s">
        <v>1283</v>
      </c>
      <c r="C384" s="35" t="s">
        <v>1284</v>
      </c>
      <c r="D384" s="25">
        <v>0</v>
      </c>
      <c r="E384" s="27">
        <v>0</v>
      </c>
      <c r="F384" s="25">
        <v>0</v>
      </c>
      <c r="G384" s="44">
        <f t="shared" si="14"/>
        <v>0</v>
      </c>
    </row>
    <row r="385" spans="1:7" ht="25.5">
      <c r="A385" s="14">
        <v>1.1</v>
      </c>
      <c r="B385" s="30" t="s">
        <v>1285</v>
      </c>
      <c r="C385" s="35" t="s">
        <v>1286</v>
      </c>
      <c r="D385" s="25">
        <v>507286.4</v>
      </c>
      <c r="E385" s="27">
        <v>57227</v>
      </c>
      <c r="F385" s="25">
        <v>0</v>
      </c>
      <c r="G385" s="44">
        <f t="shared" si="14"/>
        <v>564513.4</v>
      </c>
    </row>
    <row r="386" spans="1:7" ht="25.5">
      <c r="A386" s="14">
        <v>1.1</v>
      </c>
      <c r="B386" s="30" t="s">
        <v>1287</v>
      </c>
      <c r="C386" s="35" t="s">
        <v>1288</v>
      </c>
      <c r="D386" s="25">
        <v>811487.87</v>
      </c>
      <c r="E386" s="27">
        <v>686042.56</v>
      </c>
      <c r="F386" s="25">
        <v>0</v>
      </c>
      <c r="G386" s="44">
        <f t="shared" si="14"/>
        <v>1497530.43</v>
      </c>
    </row>
    <row r="387" spans="1:7" ht="15">
      <c r="A387" s="14">
        <v>1.1</v>
      </c>
      <c r="B387" s="30" t="s">
        <v>758</v>
      </c>
      <c r="C387" s="37" t="s">
        <v>724</v>
      </c>
      <c r="D387" s="25">
        <f>+ROUND(D388+D389+D390+D391+D392+D393+D394,2)</f>
        <v>40381</v>
      </c>
      <c r="E387" s="25">
        <f>+ROUND(E388+E389+E390+E391+E392+E393+E394,2)</f>
        <v>538520.55</v>
      </c>
      <c r="F387" s="25">
        <f>SUM(F388:F394)</f>
        <v>0</v>
      </c>
      <c r="G387" s="44">
        <f t="shared" si="14"/>
        <v>578901.55</v>
      </c>
    </row>
    <row r="388" spans="1:7" ht="15">
      <c r="A388" s="14">
        <v>1.1</v>
      </c>
      <c r="B388" s="30" t="s">
        <v>1289</v>
      </c>
      <c r="C388" s="37" t="s">
        <v>1290</v>
      </c>
      <c r="D388" s="25">
        <v>0</v>
      </c>
      <c r="E388" s="25">
        <v>0</v>
      </c>
      <c r="F388" s="25">
        <v>0</v>
      </c>
      <c r="G388" s="44">
        <f t="shared" si="14"/>
        <v>0</v>
      </c>
    </row>
    <row r="389" spans="1:7" ht="15">
      <c r="A389" s="14">
        <v>1.1</v>
      </c>
      <c r="B389" s="30" t="s">
        <v>725</v>
      </c>
      <c r="C389" s="37" t="s">
        <v>726</v>
      </c>
      <c r="D389" s="25">
        <v>0</v>
      </c>
      <c r="E389" s="25">
        <v>0</v>
      </c>
      <c r="F389" s="25">
        <v>0</v>
      </c>
      <c r="G389" s="44">
        <f t="shared" si="14"/>
        <v>0</v>
      </c>
    </row>
    <row r="390" spans="1:7" ht="15">
      <c r="A390" s="14">
        <v>1.1</v>
      </c>
      <c r="B390" s="30" t="s">
        <v>1291</v>
      </c>
      <c r="C390" s="37" t="s">
        <v>1292</v>
      </c>
      <c r="D390" s="25">
        <v>0</v>
      </c>
      <c r="E390" s="25">
        <v>0</v>
      </c>
      <c r="F390" s="25">
        <v>0</v>
      </c>
      <c r="G390" s="44">
        <f t="shared" si="14"/>
        <v>0</v>
      </c>
    </row>
    <row r="391" spans="1:7" ht="15">
      <c r="A391" s="14">
        <v>1.1</v>
      </c>
      <c r="B391" s="30" t="s">
        <v>727</v>
      </c>
      <c r="C391" s="37" t="s">
        <v>728</v>
      </c>
      <c r="D391" s="25">
        <v>0</v>
      </c>
      <c r="E391" s="25">
        <v>0</v>
      </c>
      <c r="F391" s="25">
        <v>0</v>
      </c>
      <c r="G391" s="44">
        <f t="shared" si="14"/>
        <v>0</v>
      </c>
    </row>
    <row r="392" spans="1:7" ht="30">
      <c r="A392" s="14">
        <v>1.1</v>
      </c>
      <c r="B392" s="30" t="s">
        <v>729</v>
      </c>
      <c r="C392" s="37" t="s">
        <v>730</v>
      </c>
      <c r="D392" s="25">
        <v>0</v>
      </c>
      <c r="E392" s="25">
        <v>0</v>
      </c>
      <c r="F392" s="25">
        <v>0</v>
      </c>
      <c r="G392" s="44">
        <f t="shared" si="14"/>
        <v>0</v>
      </c>
    </row>
    <row r="393" spans="1:7" ht="15">
      <c r="A393" s="14">
        <v>1.1</v>
      </c>
      <c r="B393" s="30" t="s">
        <v>1293</v>
      </c>
      <c r="C393" s="37" t="s">
        <v>1294</v>
      </c>
      <c r="D393" s="25">
        <v>28221</v>
      </c>
      <c r="E393" s="25">
        <v>538520.55</v>
      </c>
      <c r="F393" s="25">
        <v>0</v>
      </c>
      <c r="G393" s="44">
        <f t="shared" si="14"/>
        <v>566741.55</v>
      </c>
    </row>
    <row r="394" spans="1:7" ht="15">
      <c r="A394" s="14">
        <v>1.1</v>
      </c>
      <c r="B394" s="30" t="s">
        <v>731</v>
      </c>
      <c r="C394" s="37" t="s">
        <v>732</v>
      </c>
      <c r="D394" s="25">
        <v>12160</v>
      </c>
      <c r="E394" s="25">
        <v>0</v>
      </c>
      <c r="F394" s="25">
        <v>0</v>
      </c>
      <c r="G394" s="44">
        <f t="shared" si="14"/>
        <v>12160</v>
      </c>
    </row>
    <row r="395" spans="1:7" ht="15">
      <c r="A395" s="14">
        <v>1.1</v>
      </c>
      <c r="B395" s="30" t="s">
        <v>1295</v>
      </c>
      <c r="C395" s="37" t="s">
        <v>1296</v>
      </c>
      <c r="D395" s="25">
        <f>+ROUND(D396+D397+D398+D399,2)</f>
        <v>800820</v>
      </c>
      <c r="E395" s="25">
        <f>+ROUND(E396+E397+E398+E399,2)</f>
        <v>2059560</v>
      </c>
      <c r="F395" s="25">
        <f>+ROUND(F396+F397+F398+F399,2)</f>
        <v>0</v>
      </c>
      <c r="G395" s="44">
        <f t="shared" si="14"/>
        <v>2860380</v>
      </c>
    </row>
    <row r="396" spans="1:7" ht="15">
      <c r="A396" s="14">
        <v>1.1</v>
      </c>
      <c r="B396" s="30" t="s">
        <v>1297</v>
      </c>
      <c r="C396" s="37" t="s">
        <v>1298</v>
      </c>
      <c r="D396" s="25">
        <v>34320</v>
      </c>
      <c r="E396" s="25">
        <v>92160</v>
      </c>
      <c r="F396" s="25">
        <v>0</v>
      </c>
      <c r="G396" s="44">
        <f t="shared" si="14"/>
        <v>126480</v>
      </c>
    </row>
    <row r="397" spans="1:7" ht="15">
      <c r="A397" s="14">
        <v>1.1</v>
      </c>
      <c r="B397" s="30" t="s">
        <v>1299</v>
      </c>
      <c r="C397" s="37" t="s">
        <v>1300</v>
      </c>
      <c r="D397" s="25">
        <v>766500</v>
      </c>
      <c r="E397" s="25">
        <v>1967400</v>
      </c>
      <c r="F397" s="25">
        <v>0</v>
      </c>
      <c r="G397" s="44">
        <f t="shared" si="14"/>
        <v>2733900</v>
      </c>
    </row>
    <row r="398" spans="1:7" ht="15">
      <c r="A398" s="14">
        <v>1.1</v>
      </c>
      <c r="B398" s="30" t="s">
        <v>1301</v>
      </c>
      <c r="C398" s="37" t="s">
        <v>1302</v>
      </c>
      <c r="D398" s="25">
        <v>0</v>
      </c>
      <c r="E398" s="25">
        <v>0</v>
      </c>
      <c r="F398" s="25">
        <v>0</v>
      </c>
      <c r="G398" s="44">
        <f t="shared" si="14"/>
        <v>0</v>
      </c>
    </row>
    <row r="399" spans="1:7" ht="15">
      <c r="A399" s="14">
        <v>1.1</v>
      </c>
      <c r="B399" s="30" t="s">
        <v>1303</v>
      </c>
      <c r="C399" s="37" t="s">
        <v>1304</v>
      </c>
      <c r="D399" s="25">
        <v>0</v>
      </c>
      <c r="E399" s="25">
        <v>0</v>
      </c>
      <c r="F399" s="25">
        <v>0</v>
      </c>
      <c r="G399" s="44">
        <f t="shared" si="14"/>
        <v>0</v>
      </c>
    </row>
    <row r="400" spans="1:7" ht="15">
      <c r="A400" s="14">
        <v>1.1</v>
      </c>
      <c r="B400" s="30" t="s">
        <v>1305</v>
      </c>
      <c r="C400" s="37" t="s">
        <v>1306</v>
      </c>
      <c r="D400" s="25">
        <f>+ROUND(D401,2)</f>
        <v>0</v>
      </c>
      <c r="E400" s="25">
        <f>+ROUND(E401,2)</f>
        <v>4158515.34</v>
      </c>
      <c r="F400" s="25">
        <f>+ROUND(F401,2)</f>
        <v>0</v>
      </c>
      <c r="G400" s="44">
        <f t="shared" si="14"/>
        <v>4158515.34</v>
      </c>
    </row>
    <row r="401" spans="1:7" ht="15">
      <c r="A401" s="14">
        <v>1.1</v>
      </c>
      <c r="B401" s="30" t="s">
        <v>1307</v>
      </c>
      <c r="C401" s="37" t="s">
        <v>1308</v>
      </c>
      <c r="D401" s="25">
        <f>+ROUND(D402+D403+D404+D405+D406+D407+D408+D409+D410+D411,2)</f>
        <v>0</v>
      </c>
      <c r="E401" s="25">
        <f>+ROUND(E402+E403+E404+E405+E406+E407+E408+E409+E410+E411,2)</f>
        <v>4158515.34</v>
      </c>
      <c r="F401" s="25">
        <v>0</v>
      </c>
      <c r="G401" s="44">
        <f t="shared" si="14"/>
        <v>4158515.34</v>
      </c>
    </row>
    <row r="402" spans="1:7" ht="15">
      <c r="A402" s="14">
        <v>1.1</v>
      </c>
      <c r="B402" s="30" t="s">
        <v>1309</v>
      </c>
      <c r="C402" s="37" t="s">
        <v>1310</v>
      </c>
      <c r="D402" s="25">
        <v>0</v>
      </c>
      <c r="E402" s="25">
        <v>0</v>
      </c>
      <c r="F402" s="25">
        <v>0</v>
      </c>
      <c r="G402" s="44">
        <f t="shared" si="14"/>
        <v>0</v>
      </c>
    </row>
    <row r="403" spans="1:7" ht="15">
      <c r="A403" s="14">
        <v>1.1</v>
      </c>
      <c r="B403" s="30" t="s">
        <v>1311</v>
      </c>
      <c r="C403" s="37" t="s">
        <v>1312</v>
      </c>
      <c r="D403" s="25">
        <v>0</v>
      </c>
      <c r="E403" s="25">
        <v>0</v>
      </c>
      <c r="F403" s="25">
        <v>0</v>
      </c>
      <c r="G403" s="44">
        <f t="shared" si="14"/>
        <v>0</v>
      </c>
    </row>
    <row r="404" spans="1:7" ht="15">
      <c r="A404" s="14">
        <v>1.1</v>
      </c>
      <c r="B404" s="30" t="s">
        <v>1313</v>
      </c>
      <c r="C404" s="37" t="s">
        <v>1314</v>
      </c>
      <c r="D404" s="25">
        <v>0</v>
      </c>
      <c r="E404" s="25">
        <v>0</v>
      </c>
      <c r="F404" s="25">
        <v>0</v>
      </c>
      <c r="G404" s="44">
        <f t="shared" si="14"/>
        <v>0</v>
      </c>
    </row>
    <row r="405" spans="1:7" ht="15">
      <c r="A405" s="14">
        <v>1.1</v>
      </c>
      <c r="B405" s="30" t="s">
        <v>1315</v>
      </c>
      <c r="C405" s="37" t="s">
        <v>1316</v>
      </c>
      <c r="D405" s="25">
        <v>0</v>
      </c>
      <c r="E405" s="25">
        <v>2131242.67</v>
      </c>
      <c r="F405" s="25">
        <v>0</v>
      </c>
      <c r="G405" s="44">
        <f t="shared" si="14"/>
        <v>2131242.67</v>
      </c>
    </row>
    <row r="406" spans="1:7" ht="15">
      <c r="A406" s="14">
        <v>1.1</v>
      </c>
      <c r="B406" s="30" t="s">
        <v>1317</v>
      </c>
      <c r="C406" s="37" t="s">
        <v>1318</v>
      </c>
      <c r="D406" s="25">
        <v>0</v>
      </c>
      <c r="E406" s="25">
        <v>0</v>
      </c>
      <c r="F406" s="25">
        <v>0</v>
      </c>
      <c r="G406" s="44">
        <f t="shared" si="14"/>
        <v>0</v>
      </c>
    </row>
    <row r="407" spans="1:7" ht="15">
      <c r="A407" s="14">
        <v>1.1</v>
      </c>
      <c r="B407" s="30" t="s">
        <v>1319</v>
      </c>
      <c r="C407" s="37" t="s">
        <v>1320</v>
      </c>
      <c r="D407" s="25">
        <v>0</v>
      </c>
      <c r="E407" s="25">
        <v>0</v>
      </c>
      <c r="F407" s="25">
        <v>0</v>
      </c>
      <c r="G407" s="44">
        <f t="shared" si="14"/>
        <v>0</v>
      </c>
    </row>
    <row r="408" spans="1:7" ht="15">
      <c r="A408" s="14">
        <v>1.1</v>
      </c>
      <c r="B408" s="30" t="s">
        <v>1321</v>
      </c>
      <c r="C408" s="37" t="s">
        <v>1322</v>
      </c>
      <c r="D408" s="25">
        <v>0</v>
      </c>
      <c r="E408" s="25">
        <v>303030.67</v>
      </c>
      <c r="F408" s="25">
        <v>0</v>
      </c>
      <c r="G408" s="44">
        <f t="shared" si="14"/>
        <v>303030.67</v>
      </c>
    </row>
    <row r="409" spans="1:7" ht="15">
      <c r="A409" s="14">
        <v>1.1</v>
      </c>
      <c r="B409" s="30" t="s">
        <v>1323</v>
      </c>
      <c r="C409" s="37" t="s">
        <v>1324</v>
      </c>
      <c r="D409" s="25">
        <v>0</v>
      </c>
      <c r="E409" s="25">
        <v>904992</v>
      </c>
      <c r="F409" s="25">
        <v>0</v>
      </c>
      <c r="G409" s="44">
        <f t="shared" si="14"/>
        <v>904992</v>
      </c>
    </row>
    <row r="410" spans="1:7" ht="30">
      <c r="A410" s="14">
        <v>1.1</v>
      </c>
      <c r="B410" s="30" t="s">
        <v>1325</v>
      </c>
      <c r="C410" s="37" t="s">
        <v>1326</v>
      </c>
      <c r="D410" s="25">
        <v>0</v>
      </c>
      <c r="E410" s="25">
        <v>740608.33</v>
      </c>
      <c r="F410" s="25">
        <v>0</v>
      </c>
      <c r="G410" s="44">
        <f t="shared" si="14"/>
        <v>740608.33</v>
      </c>
    </row>
    <row r="411" spans="1:7" ht="15">
      <c r="A411" s="14">
        <v>1.1</v>
      </c>
      <c r="B411" s="47" t="s">
        <v>1327</v>
      </c>
      <c r="C411" s="48" t="s">
        <v>1328</v>
      </c>
      <c r="D411" s="49">
        <v>0</v>
      </c>
      <c r="E411" s="49">
        <v>78641.67</v>
      </c>
      <c r="F411" s="49">
        <v>0</v>
      </c>
      <c r="G411" s="50">
        <f t="shared" si="14"/>
        <v>78641.67</v>
      </c>
    </row>
    <row r="412" spans="1:7" ht="15">
      <c r="A412" s="14">
        <v>1.1</v>
      </c>
      <c r="B412" s="30" t="s">
        <v>1329</v>
      </c>
      <c r="C412" s="37" t="s">
        <v>1330</v>
      </c>
      <c r="D412" s="25">
        <v>0</v>
      </c>
      <c r="E412" s="25">
        <v>0</v>
      </c>
      <c r="F412" s="25">
        <v>0</v>
      </c>
      <c r="G412" s="44">
        <f t="shared" si="14"/>
        <v>0</v>
      </c>
    </row>
    <row r="413" spans="1:7" ht="15">
      <c r="A413" s="14">
        <v>1.1</v>
      </c>
      <c r="B413" s="30" t="s">
        <v>1331</v>
      </c>
      <c r="C413" s="37" t="s">
        <v>1332</v>
      </c>
      <c r="D413" s="25">
        <v>0</v>
      </c>
      <c r="E413" s="25">
        <v>0</v>
      </c>
      <c r="F413" s="25">
        <v>0</v>
      </c>
      <c r="G413" s="44">
        <f t="shared" si="14"/>
        <v>0</v>
      </c>
    </row>
    <row r="414" spans="1:7" ht="15">
      <c r="A414" s="14">
        <v>1.1</v>
      </c>
      <c r="B414" s="30" t="s">
        <v>753</v>
      </c>
      <c r="C414" s="37" t="s">
        <v>733</v>
      </c>
      <c r="D414" s="25">
        <f>+ROUND(D415+D416+D417,2)</f>
        <v>0</v>
      </c>
      <c r="E414" s="25">
        <f>+ROUND(E415+E416+E417,2)</f>
        <v>651956.3</v>
      </c>
      <c r="F414" s="25">
        <f>+ROUND(F415+F416+F417,2)</f>
        <v>0</v>
      </c>
      <c r="G414" s="44">
        <f t="shared" si="14"/>
        <v>651956.3</v>
      </c>
    </row>
    <row r="415" spans="1:7" ht="15">
      <c r="A415" s="14">
        <v>1.1</v>
      </c>
      <c r="B415" s="30" t="s">
        <v>1333</v>
      </c>
      <c r="C415" s="37" t="s">
        <v>1334</v>
      </c>
      <c r="D415" s="25">
        <v>0</v>
      </c>
      <c r="E415" s="25">
        <v>651956.3</v>
      </c>
      <c r="F415" s="25">
        <v>0</v>
      </c>
      <c r="G415" s="44">
        <f t="shared" si="14"/>
        <v>651956.3</v>
      </c>
    </row>
    <row r="416" spans="1:7" ht="15">
      <c r="A416" s="14">
        <v>1.1</v>
      </c>
      <c r="B416" s="30" t="s">
        <v>752</v>
      </c>
      <c r="C416" s="37" t="s">
        <v>734</v>
      </c>
      <c r="D416" s="25">
        <v>0</v>
      </c>
      <c r="E416" s="25">
        <v>0</v>
      </c>
      <c r="F416" s="25">
        <v>0</v>
      </c>
      <c r="G416" s="44">
        <f t="shared" si="14"/>
        <v>0</v>
      </c>
    </row>
    <row r="417" spans="1:7" ht="15">
      <c r="A417" s="14">
        <v>1.1</v>
      </c>
      <c r="B417" s="30" t="s">
        <v>1335</v>
      </c>
      <c r="C417" s="37" t="s">
        <v>1336</v>
      </c>
      <c r="D417" s="25">
        <v>0</v>
      </c>
      <c r="E417" s="25">
        <v>0</v>
      </c>
      <c r="F417" s="25">
        <v>0</v>
      </c>
      <c r="G417" s="44">
        <f t="shared" si="14"/>
        <v>0</v>
      </c>
    </row>
    <row r="418" spans="1:7" ht="15">
      <c r="A418" s="14">
        <v>1.1</v>
      </c>
      <c r="B418" s="30" t="s">
        <v>1337</v>
      </c>
      <c r="C418" s="37" t="s">
        <v>1338</v>
      </c>
      <c r="D418" s="25">
        <f>+ROUND(D419+D421+D422+D423+D424+D425+D426,2)</f>
        <v>39647</v>
      </c>
      <c r="E418" s="25">
        <f>+ROUND(E419+E421+E422+E423+E424+E425+E426,2)</f>
        <v>82100</v>
      </c>
      <c r="F418" s="25">
        <f>+ROUND(F419+F421+F422+F423+F424+F425+F426,2)</f>
        <v>0</v>
      </c>
      <c r="G418" s="44">
        <f t="shared" si="14"/>
        <v>121747</v>
      </c>
    </row>
    <row r="419" spans="1:7" ht="15">
      <c r="A419" s="14">
        <v>1.1</v>
      </c>
      <c r="B419" s="30" t="s">
        <v>1339</v>
      </c>
      <c r="C419" s="37" t="s">
        <v>1340</v>
      </c>
      <c r="D419" s="25">
        <f>+ROUND(D420,2)</f>
        <v>0</v>
      </c>
      <c r="E419" s="25">
        <f>+ROUND(E420,2)</f>
        <v>0</v>
      </c>
      <c r="F419" s="25">
        <f>+ROUND(F420,2)</f>
        <v>0</v>
      </c>
      <c r="G419" s="44">
        <f t="shared" si="14"/>
        <v>0</v>
      </c>
    </row>
    <row r="420" spans="1:7" ht="15">
      <c r="A420" s="14">
        <v>1.1</v>
      </c>
      <c r="B420" s="30" t="s">
        <v>1341</v>
      </c>
      <c r="C420" s="37" t="s">
        <v>1342</v>
      </c>
      <c r="D420" s="25">
        <v>0</v>
      </c>
      <c r="E420" s="25">
        <v>0</v>
      </c>
      <c r="F420" s="25">
        <v>0</v>
      </c>
      <c r="G420" s="44">
        <f t="shared" si="14"/>
        <v>0</v>
      </c>
    </row>
    <row r="421" spans="1:7" ht="30">
      <c r="A421" s="14">
        <v>1.1</v>
      </c>
      <c r="B421" s="30" t="s">
        <v>1343</v>
      </c>
      <c r="C421" s="37" t="s">
        <v>1344</v>
      </c>
      <c r="D421" s="25">
        <v>0</v>
      </c>
      <c r="E421" s="25">
        <v>0</v>
      </c>
      <c r="F421" s="25">
        <v>0</v>
      </c>
      <c r="G421" s="44">
        <f t="shared" si="14"/>
        <v>0</v>
      </c>
    </row>
    <row r="422" spans="1:7" ht="30">
      <c r="A422" s="14">
        <v>1.1</v>
      </c>
      <c r="B422" s="30" t="s">
        <v>1345</v>
      </c>
      <c r="C422" s="37" t="s">
        <v>1346</v>
      </c>
      <c r="D422" s="25">
        <v>11000</v>
      </c>
      <c r="E422" s="25">
        <v>82100</v>
      </c>
      <c r="F422" s="25">
        <v>0</v>
      </c>
      <c r="G422" s="44">
        <f t="shared" si="14"/>
        <v>93100</v>
      </c>
    </row>
    <row r="423" spans="1:7" ht="30">
      <c r="A423" s="14">
        <v>1.1</v>
      </c>
      <c r="B423" s="30" t="s">
        <v>1347</v>
      </c>
      <c r="C423" s="37" t="s">
        <v>1348</v>
      </c>
      <c r="D423" s="25">
        <v>0</v>
      </c>
      <c r="E423" s="25">
        <v>0</v>
      </c>
      <c r="F423" s="25">
        <v>0</v>
      </c>
      <c r="G423" s="44">
        <f t="shared" si="14"/>
        <v>0</v>
      </c>
    </row>
    <row r="424" spans="1:7" ht="30">
      <c r="A424" s="14">
        <v>1.1</v>
      </c>
      <c r="B424" s="30" t="s">
        <v>1349</v>
      </c>
      <c r="C424" s="37" t="s">
        <v>1350</v>
      </c>
      <c r="D424" s="25">
        <v>0</v>
      </c>
      <c r="E424" s="25">
        <v>0</v>
      </c>
      <c r="F424" s="25">
        <v>0</v>
      </c>
      <c r="G424" s="44">
        <f t="shared" si="14"/>
        <v>0</v>
      </c>
    </row>
    <row r="425" spans="1:7" ht="30">
      <c r="A425" s="14">
        <v>1.1</v>
      </c>
      <c r="B425" s="30" t="s">
        <v>1351</v>
      </c>
      <c r="C425" s="37" t="s">
        <v>1352</v>
      </c>
      <c r="D425" s="25">
        <v>28647</v>
      </c>
      <c r="E425" s="25">
        <v>0</v>
      </c>
      <c r="F425" s="25">
        <v>0</v>
      </c>
      <c r="G425" s="44">
        <f t="shared" si="14"/>
        <v>28647</v>
      </c>
    </row>
    <row r="426" spans="1:7" ht="15">
      <c r="A426" s="14">
        <v>1.1</v>
      </c>
      <c r="B426" s="30" t="s">
        <v>1353</v>
      </c>
      <c r="C426" s="37" t="s">
        <v>1354</v>
      </c>
      <c r="D426" s="25">
        <v>0</v>
      </c>
      <c r="E426" s="25">
        <v>0</v>
      </c>
      <c r="F426" s="25">
        <v>0</v>
      </c>
      <c r="G426" s="44">
        <f t="shared" si="14"/>
        <v>0</v>
      </c>
    </row>
    <row r="427" spans="1:7" ht="15">
      <c r="A427" s="14">
        <v>1.1</v>
      </c>
      <c r="B427" s="30" t="s">
        <v>1355</v>
      </c>
      <c r="C427" s="37" t="s">
        <v>1356</v>
      </c>
      <c r="D427" s="25">
        <f>+D428+D429+D430</f>
        <v>31929894.55</v>
      </c>
      <c r="E427" s="25">
        <f>+E428+E429+E430</f>
        <v>3613849.38</v>
      </c>
      <c r="F427" s="25">
        <f>+F428+F429+F430</f>
        <v>0</v>
      </c>
      <c r="G427" s="44">
        <f t="shared" si="14"/>
        <v>35543743.93</v>
      </c>
    </row>
    <row r="428" spans="1:7" ht="15">
      <c r="A428" s="14">
        <v>1.1</v>
      </c>
      <c r="B428" s="30" t="s">
        <v>1357</v>
      </c>
      <c r="C428" s="37" t="s">
        <v>1358</v>
      </c>
      <c r="D428" s="25">
        <v>0</v>
      </c>
      <c r="E428" s="25">
        <v>0</v>
      </c>
      <c r="F428" s="25">
        <v>0</v>
      </c>
      <c r="G428" s="44">
        <f t="shared" si="14"/>
        <v>0</v>
      </c>
    </row>
    <row r="429" spans="1:7" ht="15">
      <c r="A429" s="14">
        <v>1.1</v>
      </c>
      <c r="B429" s="30" t="s">
        <v>1359</v>
      </c>
      <c r="C429" s="37" t="s">
        <v>1360</v>
      </c>
      <c r="D429" s="25">
        <v>0</v>
      </c>
      <c r="E429" s="25">
        <v>0</v>
      </c>
      <c r="F429" s="25">
        <v>0</v>
      </c>
      <c r="G429" s="44">
        <f t="shared" si="14"/>
        <v>0</v>
      </c>
    </row>
    <row r="430" spans="1:7" ht="15">
      <c r="A430" s="14">
        <v>1.1</v>
      </c>
      <c r="B430" s="47" t="s">
        <v>1361</v>
      </c>
      <c r="C430" s="48" t="s">
        <v>1362</v>
      </c>
      <c r="D430" s="49">
        <v>31929894.55</v>
      </c>
      <c r="E430" s="49">
        <v>3613849.38</v>
      </c>
      <c r="F430" s="49">
        <v>0</v>
      </c>
      <c r="G430" s="50">
        <f t="shared" si="14"/>
        <v>35543743.93</v>
      </c>
    </row>
    <row r="431" spans="1:7" ht="15">
      <c r="A431" s="14">
        <v>1.1</v>
      </c>
      <c r="B431" s="30" t="s">
        <v>754</v>
      </c>
      <c r="C431" s="38" t="s">
        <v>735</v>
      </c>
      <c r="D431" s="51">
        <f>+ROUND(D432+D438+D444+D452+D455,2)</f>
        <v>2965066.07</v>
      </c>
      <c r="E431" s="51">
        <f>+ROUND(E432+E438+E444+E452+E455,2)</f>
        <v>5088834.51</v>
      </c>
      <c r="F431" s="51">
        <f>+ROUND(F432+F438+F444+F452+F455,2)</f>
        <v>953156.26</v>
      </c>
      <c r="G431" s="20">
        <f>+ROUND(D431+E431-F431,2)</f>
        <v>7100744.32</v>
      </c>
    </row>
    <row r="432" spans="1:7" ht="15">
      <c r="A432" s="14">
        <v>1.1</v>
      </c>
      <c r="B432" s="30" t="s">
        <v>757</v>
      </c>
      <c r="C432" s="37" t="s">
        <v>736</v>
      </c>
      <c r="D432" s="25">
        <f>+ROUND(D433+D434+D435+D436+D437,2)</f>
        <v>1316384.86</v>
      </c>
      <c r="E432" s="25">
        <f>+ROUND(E433+E434+E435+E436+E437,2)</f>
        <v>981912</v>
      </c>
      <c r="F432" s="25">
        <f>+ROUND(F433+F434+F435+F436+F437,2)</f>
        <v>549543.95</v>
      </c>
      <c r="G432" s="44">
        <f t="shared" si="14"/>
        <v>1748752.91</v>
      </c>
    </row>
    <row r="433" spans="1:7" ht="15">
      <c r="A433" s="14">
        <v>1.1</v>
      </c>
      <c r="B433" s="30" t="s">
        <v>1363</v>
      </c>
      <c r="C433" s="37" t="s">
        <v>801</v>
      </c>
      <c r="D433" s="25">
        <v>543124</v>
      </c>
      <c r="E433" s="25">
        <v>981912</v>
      </c>
      <c r="F433" s="25">
        <v>0</v>
      </c>
      <c r="G433" s="44">
        <f t="shared" si="14"/>
        <v>1525036</v>
      </c>
    </row>
    <row r="434" spans="1:7" ht="15">
      <c r="A434" s="14">
        <v>1.1</v>
      </c>
      <c r="B434" s="30" t="s">
        <v>1364</v>
      </c>
      <c r="C434" s="37" t="s">
        <v>803</v>
      </c>
      <c r="D434" s="25">
        <v>0</v>
      </c>
      <c r="E434" s="25">
        <v>0</v>
      </c>
      <c r="F434" s="25">
        <v>0</v>
      </c>
      <c r="G434" s="44">
        <f t="shared" si="14"/>
        <v>0</v>
      </c>
    </row>
    <row r="435" spans="1:7" ht="15">
      <c r="A435" s="14">
        <v>1.1</v>
      </c>
      <c r="B435" s="30" t="s">
        <v>1365</v>
      </c>
      <c r="C435" s="37" t="s">
        <v>805</v>
      </c>
      <c r="D435" s="25">
        <v>0</v>
      </c>
      <c r="E435" s="25">
        <v>0</v>
      </c>
      <c r="F435" s="25">
        <v>0</v>
      </c>
      <c r="G435" s="44">
        <f t="shared" si="14"/>
        <v>0</v>
      </c>
    </row>
    <row r="436" spans="1:7" ht="15">
      <c r="A436" s="14">
        <v>1.1</v>
      </c>
      <c r="B436" s="30" t="s">
        <v>737</v>
      </c>
      <c r="C436" s="37" t="s">
        <v>738</v>
      </c>
      <c r="D436" s="25">
        <v>757112.07</v>
      </c>
      <c r="E436" s="25">
        <v>0</v>
      </c>
      <c r="F436" s="25">
        <v>533395.16</v>
      </c>
      <c r="G436" s="44">
        <f t="shared" si="14"/>
        <v>223716.91</v>
      </c>
    </row>
    <row r="437" spans="1:7" ht="15">
      <c r="A437" s="14">
        <v>1.1</v>
      </c>
      <c r="B437" s="30" t="s">
        <v>1366</v>
      </c>
      <c r="C437" s="37" t="s">
        <v>808</v>
      </c>
      <c r="D437" s="25">
        <v>16148.79</v>
      </c>
      <c r="E437" s="25">
        <v>0</v>
      </c>
      <c r="F437" s="25">
        <v>16148.79</v>
      </c>
      <c r="G437" s="44">
        <f t="shared" si="14"/>
        <v>0</v>
      </c>
    </row>
    <row r="438" spans="1:7" ht="15">
      <c r="A438" s="14">
        <v>1.1</v>
      </c>
      <c r="B438" s="30" t="s">
        <v>1367</v>
      </c>
      <c r="C438" s="37" t="s">
        <v>1368</v>
      </c>
      <c r="D438" s="25">
        <f>+ROUND(D439+D440+D441+D442+D443,2)</f>
        <v>52314.56</v>
      </c>
      <c r="E438" s="25">
        <f>+ROUND(E439+E440+E441+E442+E443,2)</f>
        <v>0</v>
      </c>
      <c r="F438" s="25">
        <f>+ROUND(F439+F440+F441+F442+F443,2)</f>
        <v>4001.12</v>
      </c>
      <c r="G438" s="44">
        <f t="shared" si="14"/>
        <v>48313.44</v>
      </c>
    </row>
    <row r="439" spans="1:7" ht="15">
      <c r="A439" s="14">
        <v>1.1</v>
      </c>
      <c r="B439" s="30" t="s">
        <v>1369</v>
      </c>
      <c r="C439" s="37" t="s">
        <v>1370</v>
      </c>
      <c r="D439" s="25">
        <v>0</v>
      </c>
      <c r="E439" s="25">
        <v>0</v>
      </c>
      <c r="F439" s="25">
        <v>0</v>
      </c>
      <c r="G439" s="44">
        <f t="shared" si="14"/>
        <v>0</v>
      </c>
    </row>
    <row r="440" spans="1:7" ht="15">
      <c r="A440" s="14">
        <v>1.1</v>
      </c>
      <c r="B440" s="30" t="s">
        <v>1371</v>
      </c>
      <c r="C440" s="37" t="s">
        <v>812</v>
      </c>
      <c r="D440" s="25">
        <v>0</v>
      </c>
      <c r="E440" s="25">
        <v>0</v>
      </c>
      <c r="F440" s="25">
        <v>0</v>
      </c>
      <c r="G440" s="44">
        <f t="shared" si="14"/>
        <v>0</v>
      </c>
    </row>
    <row r="441" spans="1:7" ht="15">
      <c r="A441" s="14">
        <v>1.1</v>
      </c>
      <c r="B441" s="30" t="s">
        <v>1372</v>
      </c>
      <c r="C441" s="37" t="s">
        <v>814</v>
      </c>
      <c r="D441" s="25">
        <v>52314.56</v>
      </c>
      <c r="E441" s="25">
        <v>0</v>
      </c>
      <c r="F441" s="25">
        <v>4001.12</v>
      </c>
      <c r="G441" s="44">
        <f t="shared" si="14"/>
        <v>48313.44</v>
      </c>
    </row>
    <row r="442" spans="1:7" ht="15">
      <c r="A442" s="14">
        <v>1.1</v>
      </c>
      <c r="B442" s="30" t="s">
        <v>1373</v>
      </c>
      <c r="C442" s="37" t="s">
        <v>1374</v>
      </c>
      <c r="D442" s="25">
        <v>0</v>
      </c>
      <c r="E442" s="25">
        <v>0</v>
      </c>
      <c r="F442" s="25">
        <v>0</v>
      </c>
      <c r="G442" s="44">
        <f t="shared" si="14"/>
        <v>0</v>
      </c>
    </row>
    <row r="443" spans="1:7" ht="15">
      <c r="A443" s="14">
        <v>1.1</v>
      </c>
      <c r="B443" s="30" t="s">
        <v>1375</v>
      </c>
      <c r="C443" s="37" t="s">
        <v>1376</v>
      </c>
      <c r="D443" s="25">
        <v>0</v>
      </c>
      <c r="E443" s="25">
        <v>0</v>
      </c>
      <c r="F443" s="25">
        <v>0</v>
      </c>
      <c r="G443" s="44">
        <f t="shared" si="14"/>
        <v>0</v>
      </c>
    </row>
    <row r="444" spans="1:7" ht="30">
      <c r="A444" s="14">
        <v>1.1</v>
      </c>
      <c r="B444" s="30" t="s">
        <v>1377</v>
      </c>
      <c r="C444" s="37" t="s">
        <v>818</v>
      </c>
      <c r="D444" s="25">
        <f>+ROUND(D445+D446+D447+D448+D449+D450+D451,2)</f>
        <v>154763.1</v>
      </c>
      <c r="E444" s="25">
        <f>+ROUND(E445+E446+E447+E448+E449+E450+E451,2)</f>
        <v>2052815.53</v>
      </c>
      <c r="F444" s="25">
        <f>+ROUND(F445+F446+F447+F448+F449+F450+F451,2)</f>
        <v>0</v>
      </c>
      <c r="G444" s="44">
        <f t="shared" si="14"/>
        <v>2207578.63</v>
      </c>
    </row>
    <row r="445" spans="1:7" ht="15">
      <c r="A445" s="14">
        <v>1.1</v>
      </c>
      <c r="B445" s="30" t="s">
        <v>1378</v>
      </c>
      <c r="C445" s="37" t="s">
        <v>820</v>
      </c>
      <c r="D445" s="25">
        <v>0</v>
      </c>
      <c r="E445" s="25">
        <v>453813</v>
      </c>
      <c r="F445" s="25">
        <v>0</v>
      </c>
      <c r="G445" s="44">
        <f t="shared" si="14"/>
        <v>453813</v>
      </c>
    </row>
    <row r="446" spans="1:7" ht="15">
      <c r="A446" s="14">
        <v>1.1</v>
      </c>
      <c r="B446" s="30" t="s">
        <v>1379</v>
      </c>
      <c r="C446" s="37" t="s">
        <v>822</v>
      </c>
      <c r="D446" s="25">
        <v>0</v>
      </c>
      <c r="E446" s="25">
        <v>0</v>
      </c>
      <c r="F446" s="25">
        <v>0</v>
      </c>
      <c r="G446" s="44">
        <f aca="true" t="shared" si="15" ref="G446:G509">+ROUND(D446+E446-F446,2)</f>
        <v>0</v>
      </c>
    </row>
    <row r="447" spans="1:7" ht="15">
      <c r="A447" s="14">
        <v>1.1</v>
      </c>
      <c r="B447" s="30" t="s">
        <v>1380</v>
      </c>
      <c r="C447" s="37" t="s">
        <v>824</v>
      </c>
      <c r="D447" s="25">
        <v>0</v>
      </c>
      <c r="E447" s="25">
        <v>0</v>
      </c>
      <c r="F447" s="25">
        <v>0</v>
      </c>
      <c r="G447" s="44">
        <f t="shared" si="15"/>
        <v>0</v>
      </c>
    </row>
    <row r="448" spans="1:7" ht="30">
      <c r="A448" s="14">
        <v>1.1</v>
      </c>
      <c r="B448" s="30" t="s">
        <v>1381</v>
      </c>
      <c r="C448" s="37" t="s">
        <v>826</v>
      </c>
      <c r="D448" s="25">
        <v>154763.1</v>
      </c>
      <c r="E448" s="25">
        <v>1395060.9</v>
      </c>
      <c r="F448" s="25">
        <v>0</v>
      </c>
      <c r="G448" s="44">
        <f t="shared" si="15"/>
        <v>1549824</v>
      </c>
    </row>
    <row r="449" spans="1:7" ht="15">
      <c r="A449" s="14">
        <v>1.1</v>
      </c>
      <c r="B449" s="30" t="s">
        <v>1382</v>
      </c>
      <c r="C449" s="37" t="s">
        <v>828</v>
      </c>
      <c r="D449" s="25">
        <v>0</v>
      </c>
      <c r="E449" s="25">
        <v>74370.63</v>
      </c>
      <c r="F449" s="25">
        <v>0</v>
      </c>
      <c r="G449" s="44">
        <f t="shared" si="15"/>
        <v>74370.63</v>
      </c>
    </row>
    <row r="450" spans="1:7" ht="15">
      <c r="A450" s="14">
        <v>1.1</v>
      </c>
      <c r="B450" s="30" t="s">
        <v>1383</v>
      </c>
      <c r="C450" s="37" t="s">
        <v>830</v>
      </c>
      <c r="D450" s="25">
        <v>0</v>
      </c>
      <c r="E450" s="25">
        <v>129571</v>
      </c>
      <c r="F450" s="25">
        <v>0</v>
      </c>
      <c r="G450" s="44">
        <f t="shared" si="15"/>
        <v>129571</v>
      </c>
    </row>
    <row r="451" spans="1:7" ht="30">
      <c r="A451" s="14">
        <v>1.1</v>
      </c>
      <c r="B451" s="30" t="s">
        <v>1384</v>
      </c>
      <c r="C451" s="37" t="s">
        <v>832</v>
      </c>
      <c r="D451" s="25">
        <v>0</v>
      </c>
      <c r="E451" s="25">
        <v>0</v>
      </c>
      <c r="F451" s="25">
        <v>0</v>
      </c>
      <c r="G451" s="44">
        <f t="shared" si="15"/>
        <v>0</v>
      </c>
    </row>
    <row r="452" spans="1:7" ht="15">
      <c r="A452" s="14">
        <v>1.1</v>
      </c>
      <c r="B452" s="30" t="s">
        <v>1385</v>
      </c>
      <c r="C452" s="37" t="s">
        <v>834</v>
      </c>
      <c r="D452" s="25">
        <f>+ROUND(D453+D454,2)</f>
        <v>292000</v>
      </c>
      <c r="E452" s="25">
        <f>+ROUND(E453+E454,2)</f>
        <v>1003317</v>
      </c>
      <c r="F452" s="25">
        <f>+ROUND(F453+F454,2)</f>
        <v>0</v>
      </c>
      <c r="G452" s="25">
        <f>+ROUND(G453+G454,2)</f>
        <v>1295317</v>
      </c>
    </row>
    <row r="453" spans="1:7" ht="15">
      <c r="A453" s="14">
        <v>1.1</v>
      </c>
      <c r="B453" s="30" t="s">
        <v>1386</v>
      </c>
      <c r="C453" s="37" t="s">
        <v>836</v>
      </c>
      <c r="D453" s="25">
        <v>190000</v>
      </c>
      <c r="E453" s="25">
        <v>337984</v>
      </c>
      <c r="F453" s="25">
        <v>0</v>
      </c>
      <c r="G453" s="44">
        <f t="shared" si="15"/>
        <v>527984</v>
      </c>
    </row>
    <row r="454" spans="1:7" ht="15">
      <c r="A454" s="14">
        <v>1.1</v>
      </c>
      <c r="B454" s="30" t="s">
        <v>1387</v>
      </c>
      <c r="C454" s="37" t="s">
        <v>1388</v>
      </c>
      <c r="D454" s="25">
        <v>102000</v>
      </c>
      <c r="E454" s="25">
        <v>665333</v>
      </c>
      <c r="F454" s="25">
        <v>0</v>
      </c>
      <c r="G454" s="44">
        <f t="shared" si="15"/>
        <v>767333</v>
      </c>
    </row>
    <row r="455" spans="1:7" ht="15">
      <c r="A455" s="14">
        <v>1.1</v>
      </c>
      <c r="B455" s="30" t="s">
        <v>756</v>
      </c>
      <c r="C455" s="37" t="s">
        <v>739</v>
      </c>
      <c r="D455" s="25">
        <f>+ROUND(D456+D457+D458+D459+D460+D461+D462+D463,2)</f>
        <v>1149603.55</v>
      </c>
      <c r="E455" s="25">
        <f>+ROUND(E456+E457+E458+E459+E460+E461+E462+E463,2)</f>
        <v>1050789.98</v>
      </c>
      <c r="F455" s="25">
        <f>+ROUND(F456+F457+F458+F459+F460+F461+F462+F463,2)</f>
        <v>399611.19</v>
      </c>
      <c r="G455" s="44">
        <f t="shared" si="15"/>
        <v>1800782.34</v>
      </c>
    </row>
    <row r="456" spans="1:7" ht="15">
      <c r="A456" s="14">
        <v>1.1</v>
      </c>
      <c r="B456" s="30" t="s">
        <v>740</v>
      </c>
      <c r="C456" s="37" t="s">
        <v>741</v>
      </c>
      <c r="D456" s="25">
        <v>127543.96</v>
      </c>
      <c r="E456" s="25">
        <v>0</v>
      </c>
      <c r="F456" s="25">
        <v>32619.59</v>
      </c>
      <c r="G456" s="44">
        <f t="shared" si="15"/>
        <v>94924.37</v>
      </c>
    </row>
    <row r="457" spans="1:7" ht="30">
      <c r="A457" s="14">
        <v>1.1</v>
      </c>
      <c r="B457" s="30" t="s">
        <v>1389</v>
      </c>
      <c r="C457" s="37" t="s">
        <v>1390</v>
      </c>
      <c r="D457" s="25">
        <v>0</v>
      </c>
      <c r="E457" s="25">
        <v>824676</v>
      </c>
      <c r="F457" s="25">
        <v>0</v>
      </c>
      <c r="G457" s="44">
        <f t="shared" si="15"/>
        <v>824676</v>
      </c>
    </row>
    <row r="458" spans="1:7" ht="15">
      <c r="A458" s="14">
        <v>1.1</v>
      </c>
      <c r="B458" s="30" t="s">
        <v>742</v>
      </c>
      <c r="C458" s="37" t="s">
        <v>743</v>
      </c>
      <c r="D458" s="25">
        <v>907276.89</v>
      </c>
      <c r="E458" s="25">
        <v>0</v>
      </c>
      <c r="F458" s="25">
        <v>366991.6</v>
      </c>
      <c r="G458" s="44">
        <f t="shared" si="15"/>
        <v>540285.29</v>
      </c>
    </row>
    <row r="459" spans="1:7" ht="15">
      <c r="A459" s="14">
        <v>1.1</v>
      </c>
      <c r="B459" s="30" t="s">
        <v>1391</v>
      </c>
      <c r="C459" s="37" t="s">
        <v>847</v>
      </c>
      <c r="D459" s="25">
        <v>0</v>
      </c>
      <c r="E459" s="25">
        <v>120000</v>
      </c>
      <c r="F459" s="25">
        <v>0</v>
      </c>
      <c r="G459" s="44">
        <f t="shared" si="15"/>
        <v>120000</v>
      </c>
    </row>
    <row r="460" spans="1:7" ht="15">
      <c r="A460" s="14">
        <v>1.1</v>
      </c>
      <c r="B460" s="30" t="s">
        <v>1392</v>
      </c>
      <c r="C460" s="37" t="s">
        <v>849</v>
      </c>
      <c r="D460" s="25">
        <v>106559.96</v>
      </c>
      <c r="E460" s="25">
        <v>30597.07</v>
      </c>
      <c r="F460" s="25">
        <v>0</v>
      </c>
      <c r="G460" s="44">
        <f t="shared" si="15"/>
        <v>137157.03</v>
      </c>
    </row>
    <row r="461" spans="1:7" ht="15">
      <c r="A461" s="14">
        <v>1.1</v>
      </c>
      <c r="B461" s="30" t="s">
        <v>1393</v>
      </c>
      <c r="C461" s="37" t="s">
        <v>851</v>
      </c>
      <c r="D461" s="25">
        <v>0</v>
      </c>
      <c r="E461" s="25">
        <v>58400</v>
      </c>
      <c r="F461" s="25">
        <v>0</v>
      </c>
      <c r="G461" s="44">
        <f t="shared" si="15"/>
        <v>58400</v>
      </c>
    </row>
    <row r="462" spans="1:7" ht="15">
      <c r="A462" s="14">
        <v>1.1</v>
      </c>
      <c r="B462" s="30" t="s">
        <v>1394</v>
      </c>
      <c r="C462" s="37" t="s">
        <v>853</v>
      </c>
      <c r="D462" s="25">
        <v>0</v>
      </c>
      <c r="E462" s="25">
        <v>16370</v>
      </c>
      <c r="F462" s="25">
        <v>0</v>
      </c>
      <c r="G462" s="44">
        <f t="shared" si="15"/>
        <v>16370</v>
      </c>
    </row>
    <row r="463" spans="1:7" ht="15">
      <c r="A463" s="14">
        <v>1.1</v>
      </c>
      <c r="B463" s="30" t="s">
        <v>744</v>
      </c>
      <c r="C463" s="37" t="s">
        <v>745</v>
      </c>
      <c r="D463" s="25">
        <v>8222.74</v>
      </c>
      <c r="E463" s="25">
        <v>746.91</v>
      </c>
      <c r="F463" s="25">
        <v>0</v>
      </c>
      <c r="G463" s="44">
        <f t="shared" si="15"/>
        <v>8969.65</v>
      </c>
    </row>
    <row r="464" spans="1:7" ht="15">
      <c r="A464" s="14">
        <v>1.1</v>
      </c>
      <c r="B464" s="18" t="s">
        <v>755</v>
      </c>
      <c r="C464" s="52" t="s">
        <v>746</v>
      </c>
      <c r="D464" s="51">
        <f>+ROUND(D465,2)</f>
        <v>9913985</v>
      </c>
      <c r="E464" s="51">
        <f>+ROUND(E465,2)</f>
        <v>10148638.98</v>
      </c>
      <c r="F464" s="51">
        <f>+ROUND(F465,2)</f>
        <v>0</v>
      </c>
      <c r="G464" s="20">
        <f t="shared" si="15"/>
        <v>20062623.98</v>
      </c>
    </row>
    <row r="465" spans="1:7" ht="15">
      <c r="A465" s="14">
        <v>1.1</v>
      </c>
      <c r="B465" s="30" t="s">
        <v>1395</v>
      </c>
      <c r="C465" s="37" t="s">
        <v>747</v>
      </c>
      <c r="D465" s="25">
        <f>+ROUND(D466+D477,2)</f>
        <v>9913985</v>
      </c>
      <c r="E465" s="25">
        <f>+ROUND(E466+E477,2)</f>
        <v>10148638.98</v>
      </c>
      <c r="F465" s="25">
        <f>+ROUND(F466+F477,2)</f>
        <v>0</v>
      </c>
      <c r="G465" s="44">
        <f t="shared" si="15"/>
        <v>20062623.98</v>
      </c>
    </row>
    <row r="466" spans="1:7" ht="30">
      <c r="A466" s="14">
        <v>1.1</v>
      </c>
      <c r="B466" s="30" t="s">
        <v>748</v>
      </c>
      <c r="C466" s="37" t="s">
        <v>749</v>
      </c>
      <c r="D466" s="25">
        <f>+ROUND(D467+D468+D469+D470+D471+D472+D473+D474+D475,2)</f>
        <v>9219133.43</v>
      </c>
      <c r="E466" s="25">
        <f>+ROUND(E467+E468+E469+E470+E471+E472+E473+E474+E475,2)</f>
        <v>9453787.41</v>
      </c>
      <c r="F466" s="25">
        <f>+ROUND(F467+F468+F469+F470+F471+F472+F473+F474+F475,2)</f>
        <v>0</v>
      </c>
      <c r="G466" s="44">
        <f t="shared" si="15"/>
        <v>18672920.84</v>
      </c>
    </row>
    <row r="467" spans="1:7" ht="15">
      <c r="A467" s="14">
        <v>1.1</v>
      </c>
      <c r="B467" s="30" t="s">
        <v>1396</v>
      </c>
      <c r="C467" s="37" t="s">
        <v>1397</v>
      </c>
      <c r="D467" s="25">
        <v>1736751.56</v>
      </c>
      <c r="E467" s="25">
        <v>1746201.62</v>
      </c>
      <c r="F467" s="25">
        <v>0</v>
      </c>
      <c r="G467" s="44">
        <f t="shared" si="15"/>
        <v>3482953.18</v>
      </c>
    </row>
    <row r="468" spans="1:7" ht="30">
      <c r="A468" s="14">
        <v>1.1</v>
      </c>
      <c r="B468" s="30" t="s">
        <v>1398</v>
      </c>
      <c r="C468" s="37" t="s">
        <v>1399</v>
      </c>
      <c r="D468" s="25">
        <v>0</v>
      </c>
      <c r="E468" s="25">
        <v>0</v>
      </c>
      <c r="F468" s="25">
        <v>0</v>
      </c>
      <c r="G468" s="44">
        <f t="shared" si="15"/>
        <v>0</v>
      </c>
    </row>
    <row r="469" spans="1:7" ht="30">
      <c r="A469" s="14">
        <v>1.1</v>
      </c>
      <c r="B469" s="30" t="s">
        <v>1400</v>
      </c>
      <c r="C469" s="37" t="s">
        <v>1401</v>
      </c>
      <c r="D469" s="25">
        <v>0</v>
      </c>
      <c r="E469" s="25">
        <v>0</v>
      </c>
      <c r="F469" s="25">
        <v>0</v>
      </c>
      <c r="G469" s="44">
        <f t="shared" si="15"/>
        <v>0</v>
      </c>
    </row>
    <row r="470" spans="1:7" ht="15">
      <c r="A470" s="14">
        <v>1.1</v>
      </c>
      <c r="B470" s="30" t="s">
        <v>1402</v>
      </c>
      <c r="C470" s="37" t="s">
        <v>1403</v>
      </c>
      <c r="D470" s="25">
        <v>0</v>
      </c>
      <c r="E470" s="25">
        <v>0</v>
      </c>
      <c r="F470" s="25">
        <v>0</v>
      </c>
      <c r="G470" s="44">
        <f t="shared" si="15"/>
        <v>0</v>
      </c>
    </row>
    <row r="471" spans="1:7" ht="30">
      <c r="A471" s="14">
        <v>1.1</v>
      </c>
      <c r="B471" s="30" t="s">
        <v>750</v>
      </c>
      <c r="C471" s="37" t="s">
        <v>751</v>
      </c>
      <c r="D471" s="25">
        <v>7482381.87</v>
      </c>
      <c r="E471" s="25">
        <v>7707585.79</v>
      </c>
      <c r="F471" s="25">
        <v>0</v>
      </c>
      <c r="G471" s="44">
        <f t="shared" si="15"/>
        <v>15189967.66</v>
      </c>
    </row>
    <row r="472" spans="1:7" ht="15">
      <c r="A472" s="14">
        <v>1.1</v>
      </c>
      <c r="B472" s="30" t="s">
        <v>1404</v>
      </c>
      <c r="C472" s="37" t="s">
        <v>1405</v>
      </c>
      <c r="D472" s="25">
        <v>0</v>
      </c>
      <c r="E472" s="25">
        <v>0</v>
      </c>
      <c r="F472" s="25">
        <v>0</v>
      </c>
      <c r="G472" s="44">
        <f t="shared" si="15"/>
        <v>0</v>
      </c>
    </row>
    <row r="473" spans="1:7" ht="30">
      <c r="A473" s="14">
        <v>1.1</v>
      </c>
      <c r="B473" s="30" t="s">
        <v>1406</v>
      </c>
      <c r="C473" s="37" t="s">
        <v>1407</v>
      </c>
      <c r="D473" s="25">
        <v>0</v>
      </c>
      <c r="E473" s="25">
        <v>0</v>
      </c>
      <c r="F473" s="25">
        <v>0</v>
      </c>
      <c r="G473" s="44">
        <f t="shared" si="15"/>
        <v>0</v>
      </c>
    </row>
    <row r="474" spans="1:7" ht="30">
      <c r="A474" s="14">
        <v>1.1</v>
      </c>
      <c r="B474" s="30" t="s">
        <v>1408</v>
      </c>
      <c r="C474" s="37" t="s">
        <v>1409</v>
      </c>
      <c r="D474" s="25">
        <v>0</v>
      </c>
      <c r="E474" s="25">
        <v>0</v>
      </c>
      <c r="F474" s="25">
        <v>0</v>
      </c>
      <c r="G474" s="44">
        <f t="shared" si="15"/>
        <v>0</v>
      </c>
    </row>
    <row r="475" spans="1:7" ht="30">
      <c r="A475" s="14">
        <v>1.1</v>
      </c>
      <c r="B475" s="30" t="s">
        <v>1410</v>
      </c>
      <c r="C475" s="37" t="s">
        <v>1411</v>
      </c>
      <c r="D475" s="25">
        <v>0</v>
      </c>
      <c r="E475" s="25">
        <v>0</v>
      </c>
      <c r="F475" s="25">
        <v>0</v>
      </c>
      <c r="G475" s="44">
        <f t="shared" si="15"/>
        <v>0</v>
      </c>
    </row>
    <row r="476" spans="1:7" ht="30">
      <c r="A476" s="14">
        <v>1.1</v>
      </c>
      <c r="B476" s="30" t="s">
        <v>1412</v>
      </c>
      <c r="C476" s="37" t="s">
        <v>1413</v>
      </c>
      <c r="D476" s="25">
        <v>0</v>
      </c>
      <c r="E476" s="25">
        <v>0</v>
      </c>
      <c r="F476" s="25">
        <v>0</v>
      </c>
      <c r="G476" s="44">
        <f t="shared" si="15"/>
        <v>0</v>
      </c>
    </row>
    <row r="477" spans="1:7" ht="30">
      <c r="A477" s="14">
        <v>1.1</v>
      </c>
      <c r="B477" s="30" t="s">
        <v>1414</v>
      </c>
      <c r="C477" s="37" t="s">
        <v>1415</v>
      </c>
      <c r="D477" s="25">
        <f>+ROUND(D480,2)</f>
        <v>694851.57</v>
      </c>
      <c r="E477" s="25">
        <f>+ROUND(E480,2)</f>
        <v>694851.57</v>
      </c>
      <c r="F477" s="25">
        <f>+ROUND(F480,2)</f>
        <v>0</v>
      </c>
      <c r="G477" s="44">
        <f t="shared" si="15"/>
        <v>1389703.14</v>
      </c>
    </row>
    <row r="478" spans="1:7" ht="15">
      <c r="A478" s="14">
        <v>1.1</v>
      </c>
      <c r="B478" s="30" t="s">
        <v>1416</v>
      </c>
      <c r="C478" s="37" t="s">
        <v>1417</v>
      </c>
      <c r="D478" s="25">
        <v>0</v>
      </c>
      <c r="E478" s="25">
        <v>0</v>
      </c>
      <c r="F478" s="25">
        <v>0</v>
      </c>
      <c r="G478" s="44">
        <f t="shared" si="15"/>
        <v>0</v>
      </c>
    </row>
    <row r="479" spans="1:7" ht="15">
      <c r="A479" s="14">
        <v>1.1</v>
      </c>
      <c r="B479" s="30" t="s">
        <v>1418</v>
      </c>
      <c r="C479" s="37" t="s">
        <v>1419</v>
      </c>
      <c r="D479" s="25">
        <v>0</v>
      </c>
      <c r="E479" s="25">
        <v>0</v>
      </c>
      <c r="F479" s="25">
        <v>0</v>
      </c>
      <c r="G479" s="44">
        <f t="shared" si="15"/>
        <v>0</v>
      </c>
    </row>
    <row r="480" spans="1:7" ht="15">
      <c r="A480" s="14">
        <v>1.1</v>
      </c>
      <c r="B480" s="30" t="s">
        <v>1420</v>
      </c>
      <c r="C480" s="37" t="s">
        <v>1421</v>
      </c>
      <c r="D480" s="25">
        <v>694851.57</v>
      </c>
      <c r="E480" s="25">
        <v>694851.57</v>
      </c>
      <c r="F480" s="25">
        <v>0</v>
      </c>
      <c r="G480" s="44">
        <f t="shared" si="15"/>
        <v>1389703.14</v>
      </c>
    </row>
    <row r="481" spans="1:7" ht="15">
      <c r="A481" s="14">
        <v>1.1</v>
      </c>
      <c r="B481" s="30" t="s">
        <v>1422</v>
      </c>
      <c r="C481" s="37" t="s">
        <v>1423</v>
      </c>
      <c r="D481" s="25">
        <v>0</v>
      </c>
      <c r="E481" s="25">
        <v>0</v>
      </c>
      <c r="F481" s="25">
        <v>0</v>
      </c>
      <c r="G481" s="44">
        <f t="shared" si="15"/>
        <v>0</v>
      </c>
    </row>
    <row r="482" spans="1:7" ht="30">
      <c r="A482" s="14">
        <v>1.1</v>
      </c>
      <c r="B482" s="30" t="s">
        <v>1424</v>
      </c>
      <c r="C482" s="37" t="s">
        <v>1425</v>
      </c>
      <c r="D482" s="25">
        <v>0</v>
      </c>
      <c r="E482" s="25">
        <f>+E483+E484+E485+E486</f>
        <v>0</v>
      </c>
      <c r="F482" s="25">
        <v>0</v>
      </c>
      <c r="G482" s="44">
        <f t="shared" si="15"/>
        <v>0</v>
      </c>
    </row>
    <row r="483" spans="1:7" ht="15">
      <c r="A483" s="14">
        <v>1.1</v>
      </c>
      <c r="B483" s="30" t="s">
        <v>1426</v>
      </c>
      <c r="C483" s="37" t="s">
        <v>1417</v>
      </c>
      <c r="D483" s="25">
        <v>0</v>
      </c>
      <c r="E483" s="25">
        <v>0</v>
      </c>
      <c r="F483" s="25">
        <v>0</v>
      </c>
      <c r="G483" s="44">
        <f t="shared" si="15"/>
        <v>0</v>
      </c>
    </row>
    <row r="484" spans="1:7" ht="15">
      <c r="A484" s="14">
        <v>1.1</v>
      </c>
      <c r="B484" s="30" t="s">
        <v>1427</v>
      </c>
      <c r="C484" s="37" t="s">
        <v>1419</v>
      </c>
      <c r="D484" s="25">
        <v>0</v>
      </c>
      <c r="E484" s="25">
        <v>0</v>
      </c>
      <c r="F484" s="25">
        <v>0</v>
      </c>
      <c r="G484" s="44">
        <f t="shared" si="15"/>
        <v>0</v>
      </c>
    </row>
    <row r="485" spans="1:7" ht="15">
      <c r="A485" s="14">
        <v>1.1</v>
      </c>
      <c r="B485" s="30" t="s">
        <v>1428</v>
      </c>
      <c r="C485" s="37" t="s">
        <v>1421</v>
      </c>
      <c r="D485" s="25">
        <v>0</v>
      </c>
      <c r="E485" s="25">
        <v>0</v>
      </c>
      <c r="F485" s="25">
        <v>0</v>
      </c>
      <c r="G485" s="44">
        <f t="shared" si="15"/>
        <v>0</v>
      </c>
    </row>
    <row r="486" spans="1:7" ht="15">
      <c r="A486" s="14">
        <v>1.1</v>
      </c>
      <c r="B486" s="30" t="s">
        <v>1429</v>
      </c>
      <c r="C486" s="37" t="s">
        <v>1423</v>
      </c>
      <c r="D486" s="25">
        <v>0</v>
      </c>
      <c r="E486" s="25">
        <v>0</v>
      </c>
      <c r="F486" s="25">
        <v>0</v>
      </c>
      <c r="G486" s="44">
        <f t="shared" si="15"/>
        <v>0</v>
      </c>
    </row>
    <row r="487" spans="1:7" ht="12.75">
      <c r="A487" s="14">
        <v>1.1</v>
      </c>
      <c r="B487" s="18" t="s">
        <v>1430</v>
      </c>
      <c r="C487" s="19" t="s">
        <v>1129</v>
      </c>
      <c r="D487" s="20">
        <f>+ROUND(D488,2)</f>
        <v>9167117.53</v>
      </c>
      <c r="E487" s="20">
        <f>+ROUND(E488+E520,2)</f>
        <v>17607589.48</v>
      </c>
      <c r="F487" s="20">
        <f>+ROUND(F488,2)</f>
        <v>0</v>
      </c>
      <c r="G487" s="20">
        <f>+ROUND(G488+G520,2)</f>
        <v>26774707.01</v>
      </c>
    </row>
    <row r="488" spans="1:7" ht="12.75">
      <c r="A488" s="14">
        <v>1.1</v>
      </c>
      <c r="B488" s="18" t="s">
        <v>1431</v>
      </c>
      <c r="C488" s="19" t="s">
        <v>707</v>
      </c>
      <c r="D488" s="20">
        <f>+ROUND(D489+D500+D511,2)</f>
        <v>9167117.53</v>
      </c>
      <c r="E488" s="20">
        <f>+ROUND(E489+E500+E511,2)</f>
        <v>17607589.48</v>
      </c>
      <c r="F488" s="20">
        <f>+ROUND(F489+F500+F511,2)</f>
        <v>0</v>
      </c>
      <c r="G488" s="20">
        <f>+ROUND(G489+G500+G511,2)</f>
        <v>26774707.01</v>
      </c>
    </row>
    <row r="489" spans="1:7" ht="12.75">
      <c r="A489" s="14">
        <v>1.1</v>
      </c>
      <c r="B489" s="23" t="s">
        <v>1432</v>
      </c>
      <c r="C489" s="35" t="s">
        <v>1433</v>
      </c>
      <c r="D489" s="44">
        <f>+D490</f>
        <v>991531</v>
      </c>
      <c r="E489" s="44">
        <f>+ROUND(E490,2)</f>
        <v>8430976.35</v>
      </c>
      <c r="F489" s="44">
        <f>+ROUND(F490,2)</f>
        <v>0</v>
      </c>
      <c r="G489" s="44">
        <f t="shared" si="15"/>
        <v>9422507.35</v>
      </c>
    </row>
    <row r="490" spans="1:7" ht="12.75">
      <c r="A490" s="14">
        <v>1.1</v>
      </c>
      <c r="B490" s="23" t="s">
        <v>1434</v>
      </c>
      <c r="C490" s="24" t="s">
        <v>1435</v>
      </c>
      <c r="D490" s="27">
        <f>+ROUND(D491+D497+D498,2)</f>
        <v>991531</v>
      </c>
      <c r="E490" s="27">
        <f>+ROUND(E491+E497+E498,2)</f>
        <v>8430976.35</v>
      </c>
      <c r="F490" s="27">
        <f>+ROUND(F491+F497+F498,2)</f>
        <v>0</v>
      </c>
      <c r="G490" s="44">
        <f t="shared" si="15"/>
        <v>9422507.35</v>
      </c>
    </row>
    <row r="491" spans="1:7" ht="15">
      <c r="A491" s="14">
        <v>1.1</v>
      </c>
      <c r="B491" s="30" t="s">
        <v>1436</v>
      </c>
      <c r="C491" s="35" t="s">
        <v>1437</v>
      </c>
      <c r="D491" s="25">
        <f>SUM(D492:D496)</f>
        <v>0</v>
      </c>
      <c r="E491" s="25">
        <f>+ROUND(E492+E493+E494+E495+E496,2)</f>
        <v>6799708.35</v>
      </c>
      <c r="F491" s="25">
        <f>+ROUND(F492+F493+F494+F495+F496,2)</f>
        <v>0</v>
      </c>
      <c r="G491" s="44">
        <f t="shared" si="15"/>
        <v>6799708.35</v>
      </c>
    </row>
    <row r="492" spans="1:7" ht="15">
      <c r="A492" s="14">
        <v>1.1</v>
      </c>
      <c r="B492" s="28" t="s">
        <v>1438</v>
      </c>
      <c r="C492" s="29" t="s">
        <v>1439</v>
      </c>
      <c r="D492" s="25">
        <v>0</v>
      </c>
      <c r="E492" s="25">
        <v>0</v>
      </c>
      <c r="F492" s="25">
        <v>0</v>
      </c>
      <c r="G492" s="44">
        <f t="shared" si="15"/>
        <v>0</v>
      </c>
    </row>
    <row r="493" spans="1:7" ht="15">
      <c r="A493" s="14">
        <v>1.1</v>
      </c>
      <c r="B493" s="28" t="s">
        <v>1440</v>
      </c>
      <c r="C493" s="29" t="s">
        <v>1441</v>
      </c>
      <c r="D493" s="25">
        <v>0</v>
      </c>
      <c r="E493" s="25">
        <v>0</v>
      </c>
      <c r="F493" s="25">
        <v>0</v>
      </c>
      <c r="G493" s="44">
        <f t="shared" si="15"/>
        <v>0</v>
      </c>
    </row>
    <row r="494" spans="1:7" ht="15">
      <c r="A494" s="14">
        <v>1.1</v>
      </c>
      <c r="B494" s="28" t="s">
        <v>1442</v>
      </c>
      <c r="C494" s="29" t="s">
        <v>1443</v>
      </c>
      <c r="D494" s="25">
        <v>0</v>
      </c>
      <c r="E494" s="25">
        <v>0</v>
      </c>
      <c r="F494" s="25">
        <v>0</v>
      </c>
      <c r="G494" s="44">
        <f t="shared" si="15"/>
        <v>0</v>
      </c>
    </row>
    <row r="495" spans="1:7" ht="25.5">
      <c r="A495" s="14">
        <v>1.1</v>
      </c>
      <c r="B495" s="28" t="s">
        <v>1444</v>
      </c>
      <c r="C495" s="29" t="s">
        <v>1445</v>
      </c>
      <c r="D495" s="25">
        <v>0</v>
      </c>
      <c r="E495" s="25">
        <v>0</v>
      </c>
      <c r="F495" s="25">
        <v>0</v>
      </c>
      <c r="G495" s="44">
        <f t="shared" si="15"/>
        <v>0</v>
      </c>
    </row>
    <row r="496" spans="1:7" ht="15">
      <c r="A496" s="14">
        <v>1.1</v>
      </c>
      <c r="B496" s="28" t="s">
        <v>1446</v>
      </c>
      <c r="C496" s="29" t="s">
        <v>1447</v>
      </c>
      <c r="D496" s="25">
        <v>0</v>
      </c>
      <c r="E496" s="25">
        <v>6799708.35</v>
      </c>
      <c r="F496" s="25">
        <v>0</v>
      </c>
      <c r="G496" s="44">
        <f t="shared" si="15"/>
        <v>6799708.35</v>
      </c>
    </row>
    <row r="497" spans="1:7" ht="15">
      <c r="A497" s="14">
        <v>1.1</v>
      </c>
      <c r="B497" s="30" t="s">
        <v>1448</v>
      </c>
      <c r="C497" s="35" t="s">
        <v>1449</v>
      </c>
      <c r="D497" s="25">
        <v>0</v>
      </c>
      <c r="E497" s="25">
        <v>0</v>
      </c>
      <c r="F497" s="25">
        <v>0</v>
      </c>
      <c r="G497" s="44">
        <f t="shared" si="15"/>
        <v>0</v>
      </c>
    </row>
    <row r="498" spans="1:7" ht="15">
      <c r="A498" s="14">
        <v>1.1</v>
      </c>
      <c r="B498" s="30" t="s">
        <v>1450</v>
      </c>
      <c r="C498" s="35" t="s">
        <v>1451</v>
      </c>
      <c r="D498" s="25">
        <v>991531</v>
      </c>
      <c r="E498" s="25">
        <v>1631268</v>
      </c>
      <c r="F498" s="25">
        <v>0</v>
      </c>
      <c r="G498" s="44">
        <f t="shared" si="15"/>
        <v>2622799</v>
      </c>
    </row>
    <row r="499" spans="1:7" ht="15">
      <c r="A499" s="14">
        <v>1.1</v>
      </c>
      <c r="B499" s="30" t="s">
        <v>1452</v>
      </c>
      <c r="C499" s="35" t="s">
        <v>1453</v>
      </c>
      <c r="D499" s="25">
        <v>0</v>
      </c>
      <c r="E499" s="25">
        <v>0</v>
      </c>
      <c r="F499" s="25">
        <v>0</v>
      </c>
      <c r="G499" s="44">
        <f t="shared" si="15"/>
        <v>0</v>
      </c>
    </row>
    <row r="500" spans="1:7" ht="15">
      <c r="A500" s="14">
        <v>1.1</v>
      </c>
      <c r="B500" s="30" t="s">
        <v>1454</v>
      </c>
      <c r="C500" s="35" t="s">
        <v>1455</v>
      </c>
      <c r="D500" s="25">
        <f>+ROUND(D501+D505,2)</f>
        <v>5197828.03</v>
      </c>
      <c r="E500" s="25">
        <f>+ROUND(E501+E505,2)</f>
        <v>9176613.13</v>
      </c>
      <c r="F500" s="25">
        <f>+ROUND(F501+F505,2)</f>
        <v>0</v>
      </c>
      <c r="G500" s="44">
        <f t="shared" si="15"/>
        <v>14374441.16</v>
      </c>
    </row>
    <row r="501" spans="1:7" ht="15">
      <c r="A501" s="14">
        <v>1.1</v>
      </c>
      <c r="B501" s="30" t="s">
        <v>1456</v>
      </c>
      <c r="C501" s="35" t="s">
        <v>1457</v>
      </c>
      <c r="D501" s="25">
        <v>0</v>
      </c>
      <c r="E501" s="25">
        <f>+ROUND(E502+E503+E504,2)</f>
        <v>0</v>
      </c>
      <c r="F501" s="25">
        <v>0</v>
      </c>
      <c r="G501" s="44">
        <f t="shared" si="15"/>
        <v>0</v>
      </c>
    </row>
    <row r="502" spans="1:7" ht="15">
      <c r="A502" s="14">
        <v>1.1</v>
      </c>
      <c r="B502" s="30" t="s">
        <v>1458</v>
      </c>
      <c r="C502" s="35" t="s">
        <v>1459</v>
      </c>
      <c r="D502" s="25">
        <v>0</v>
      </c>
      <c r="E502" s="25">
        <v>0</v>
      </c>
      <c r="F502" s="25">
        <v>0</v>
      </c>
      <c r="G502" s="44">
        <f t="shared" si="15"/>
        <v>0</v>
      </c>
    </row>
    <row r="503" spans="1:7" ht="15">
      <c r="A503" s="14">
        <v>1.1</v>
      </c>
      <c r="B503" s="30" t="s">
        <v>1460</v>
      </c>
      <c r="C503" s="35" t="s">
        <v>1461</v>
      </c>
      <c r="D503" s="25">
        <v>0</v>
      </c>
      <c r="E503" s="25">
        <v>0</v>
      </c>
      <c r="F503" s="25">
        <v>0</v>
      </c>
      <c r="G503" s="44">
        <f t="shared" si="15"/>
        <v>0</v>
      </c>
    </row>
    <row r="504" spans="1:7" ht="15">
      <c r="A504" s="14">
        <v>1.1</v>
      </c>
      <c r="B504" s="30" t="s">
        <v>1462</v>
      </c>
      <c r="C504" s="35" t="s">
        <v>1463</v>
      </c>
      <c r="D504" s="25">
        <v>0</v>
      </c>
      <c r="E504" s="25">
        <v>0</v>
      </c>
      <c r="F504" s="25">
        <v>0</v>
      </c>
      <c r="G504" s="44">
        <f t="shared" si="15"/>
        <v>0</v>
      </c>
    </row>
    <row r="505" spans="1:7" ht="25.5">
      <c r="A505" s="14">
        <v>1.1</v>
      </c>
      <c r="B505" s="23" t="s">
        <v>1464</v>
      </c>
      <c r="C505" s="24" t="s">
        <v>1465</v>
      </c>
      <c r="D505" s="27">
        <f aca="true" t="shared" si="16" ref="D505:F506">+ROUND(D506,2)</f>
        <v>5197828.03</v>
      </c>
      <c r="E505" s="27">
        <f t="shared" si="16"/>
        <v>9176613.13</v>
      </c>
      <c r="F505" s="27">
        <f t="shared" si="16"/>
        <v>0</v>
      </c>
      <c r="G505" s="44">
        <f t="shared" si="15"/>
        <v>14374441.16</v>
      </c>
    </row>
    <row r="506" spans="1:7" ht="25.5">
      <c r="A506" s="14">
        <v>1.1</v>
      </c>
      <c r="B506" s="30" t="s">
        <v>1466</v>
      </c>
      <c r="C506" s="53" t="s">
        <v>1467</v>
      </c>
      <c r="D506" s="25">
        <f t="shared" si="16"/>
        <v>5197828.03</v>
      </c>
      <c r="E506" s="25">
        <f t="shared" si="16"/>
        <v>9176613.13</v>
      </c>
      <c r="F506" s="25">
        <f t="shared" si="16"/>
        <v>0</v>
      </c>
      <c r="G506" s="44">
        <f t="shared" si="15"/>
        <v>14374441.16</v>
      </c>
    </row>
    <row r="507" spans="1:7" ht="25.5">
      <c r="A507" s="14">
        <v>1.1</v>
      </c>
      <c r="B507" s="30" t="s">
        <v>673</v>
      </c>
      <c r="C507" s="53" t="s">
        <v>1467</v>
      </c>
      <c r="D507" s="25">
        <f>+ROUND(D508+D509+D510,2)</f>
        <v>5197828.03</v>
      </c>
      <c r="E507" s="25">
        <f>+ROUND(E508+E509+E510,2)</f>
        <v>9176613.13</v>
      </c>
      <c r="F507" s="25">
        <f>+ROUND(F508+F509+F510,2)</f>
        <v>0</v>
      </c>
      <c r="G507" s="44">
        <f t="shared" si="15"/>
        <v>14374441.16</v>
      </c>
    </row>
    <row r="508" spans="1:7" ht="15">
      <c r="A508" s="14">
        <v>1.1</v>
      </c>
      <c r="B508" s="30" t="s">
        <v>1468</v>
      </c>
      <c r="C508" s="53" t="s">
        <v>1469</v>
      </c>
      <c r="D508" s="25">
        <v>4116218.84</v>
      </c>
      <c r="E508" s="25">
        <v>8095003.94</v>
      </c>
      <c r="F508" s="25">
        <v>0</v>
      </c>
      <c r="G508" s="44">
        <f t="shared" si="15"/>
        <v>12211222.78</v>
      </c>
    </row>
    <row r="509" spans="1:7" ht="15">
      <c r="A509" s="14">
        <v>1.1</v>
      </c>
      <c r="B509" s="30" t="s">
        <v>1470</v>
      </c>
      <c r="C509" s="24" t="s">
        <v>1471</v>
      </c>
      <c r="D509" s="25">
        <v>0</v>
      </c>
      <c r="E509" s="25">
        <v>0</v>
      </c>
      <c r="F509" s="25">
        <v>0</v>
      </c>
      <c r="G509" s="44">
        <f t="shared" si="15"/>
        <v>0</v>
      </c>
    </row>
    <row r="510" spans="1:7" ht="15">
      <c r="A510" s="14">
        <v>1.1</v>
      </c>
      <c r="B510" s="30" t="s">
        <v>1472</v>
      </c>
      <c r="C510" s="24" t="s">
        <v>1473</v>
      </c>
      <c r="D510" s="25">
        <v>1081609.19</v>
      </c>
      <c r="E510" s="25">
        <v>1081609.19</v>
      </c>
      <c r="F510" s="25">
        <v>0</v>
      </c>
      <c r="G510" s="44">
        <f aca="true" t="shared" si="17" ref="G510:G519">+ROUND(D510+E510-F510,2)</f>
        <v>2163218.38</v>
      </c>
    </row>
    <row r="511" spans="1:7" ht="15">
      <c r="A511" s="14">
        <v>1.1</v>
      </c>
      <c r="B511" s="30" t="s">
        <v>1474</v>
      </c>
      <c r="C511" s="24" t="s">
        <v>1475</v>
      </c>
      <c r="D511" s="25">
        <f>+ROUND(D512+D516,2)</f>
        <v>2977758.5</v>
      </c>
      <c r="E511" s="25">
        <f>+ROUND(E512+E516,2)</f>
        <v>0</v>
      </c>
      <c r="F511" s="25">
        <f>+ROUND(F512+F516,2)</f>
        <v>0</v>
      </c>
      <c r="G511" s="44">
        <f t="shared" si="17"/>
        <v>2977758.5</v>
      </c>
    </row>
    <row r="512" spans="1:7" ht="15">
      <c r="A512" s="14">
        <v>1.1</v>
      </c>
      <c r="B512" s="30" t="s">
        <v>1476</v>
      </c>
      <c r="C512" s="24" t="s">
        <v>1477</v>
      </c>
      <c r="D512" s="25">
        <v>0</v>
      </c>
      <c r="E512" s="25">
        <f>+ROUND(E513+E514+E515,2)</f>
        <v>0</v>
      </c>
      <c r="F512" s="25">
        <v>0</v>
      </c>
      <c r="G512" s="44">
        <f t="shared" si="17"/>
        <v>0</v>
      </c>
    </row>
    <row r="513" spans="1:7" ht="15">
      <c r="A513" s="14">
        <v>1.1</v>
      </c>
      <c r="B513" s="30" t="s">
        <v>1478</v>
      </c>
      <c r="C513" s="24" t="s">
        <v>1479</v>
      </c>
      <c r="D513" s="25">
        <v>0</v>
      </c>
      <c r="E513" s="25">
        <v>0</v>
      </c>
      <c r="F513" s="25">
        <v>0</v>
      </c>
      <c r="G513" s="44">
        <f t="shared" si="17"/>
        <v>0</v>
      </c>
    </row>
    <row r="514" spans="1:7" ht="25.5">
      <c r="A514" s="14">
        <v>1.1</v>
      </c>
      <c r="B514" s="30" t="s">
        <v>1480</v>
      </c>
      <c r="C514" s="24" t="s">
        <v>1481</v>
      </c>
      <c r="D514" s="25">
        <v>0</v>
      </c>
      <c r="E514" s="25">
        <v>0</v>
      </c>
      <c r="F514" s="25">
        <v>0</v>
      </c>
      <c r="G514" s="44">
        <f t="shared" si="17"/>
        <v>0</v>
      </c>
    </row>
    <row r="515" spans="1:7" ht="25.5">
      <c r="A515" s="14">
        <v>1.1</v>
      </c>
      <c r="B515" s="30" t="s">
        <v>1482</v>
      </c>
      <c r="C515" s="24" t="s">
        <v>1483</v>
      </c>
      <c r="D515" s="25">
        <v>0</v>
      </c>
      <c r="E515" s="25">
        <v>0</v>
      </c>
      <c r="F515" s="25">
        <v>0</v>
      </c>
      <c r="G515" s="44">
        <f t="shared" si="17"/>
        <v>0</v>
      </c>
    </row>
    <row r="516" spans="1:7" ht="25.5">
      <c r="A516" s="14">
        <v>1.1</v>
      </c>
      <c r="B516" s="30" t="s">
        <v>1484</v>
      </c>
      <c r="C516" s="24" t="s">
        <v>1485</v>
      </c>
      <c r="D516" s="25">
        <f aca="true" t="shared" si="18" ref="D516:F518">+ROUND(D517,2)</f>
        <v>2977758.5</v>
      </c>
      <c r="E516" s="25">
        <f t="shared" si="18"/>
        <v>0</v>
      </c>
      <c r="F516" s="25">
        <f t="shared" si="18"/>
        <v>0</v>
      </c>
      <c r="G516" s="44">
        <f t="shared" si="17"/>
        <v>2977758.5</v>
      </c>
    </row>
    <row r="517" spans="1:7" ht="15">
      <c r="A517" s="14">
        <v>1.1</v>
      </c>
      <c r="B517" s="30" t="s">
        <v>1486</v>
      </c>
      <c r="C517" s="24" t="s">
        <v>1487</v>
      </c>
      <c r="D517" s="25">
        <f t="shared" si="18"/>
        <v>2977758.5</v>
      </c>
      <c r="E517" s="25">
        <f t="shared" si="18"/>
        <v>0</v>
      </c>
      <c r="F517" s="25">
        <f t="shared" si="18"/>
        <v>0</v>
      </c>
      <c r="G517" s="44">
        <f t="shared" si="17"/>
        <v>2977758.5</v>
      </c>
    </row>
    <row r="518" spans="1:7" ht="15">
      <c r="A518" s="14">
        <v>1.1</v>
      </c>
      <c r="B518" s="30" t="s">
        <v>672</v>
      </c>
      <c r="C518" s="24" t="s">
        <v>1487</v>
      </c>
      <c r="D518" s="25">
        <f t="shared" si="18"/>
        <v>2977758.5</v>
      </c>
      <c r="E518" s="25">
        <f t="shared" si="18"/>
        <v>0</v>
      </c>
      <c r="F518" s="25">
        <f t="shared" si="18"/>
        <v>0</v>
      </c>
      <c r="G518" s="44">
        <f t="shared" si="17"/>
        <v>2977758.5</v>
      </c>
    </row>
    <row r="519" spans="1:7" ht="38.25">
      <c r="A519" s="14">
        <v>1.1</v>
      </c>
      <c r="B519" s="30" t="s">
        <v>1488</v>
      </c>
      <c r="C519" s="35" t="s">
        <v>1489</v>
      </c>
      <c r="D519" s="25">
        <v>2977758.5</v>
      </c>
      <c r="E519" s="25">
        <v>0</v>
      </c>
      <c r="F519" s="25">
        <v>0</v>
      </c>
      <c r="G519" s="44">
        <f t="shared" si="17"/>
        <v>2977758.5</v>
      </c>
    </row>
    <row r="520" spans="1:7" ht="12.75">
      <c r="A520" s="14">
        <v>1.1</v>
      </c>
      <c r="B520" s="18" t="s">
        <v>530</v>
      </c>
      <c r="C520" s="19" t="s">
        <v>1142</v>
      </c>
      <c r="D520" s="20">
        <f>+D521</f>
        <v>0</v>
      </c>
      <c r="E520" s="20">
        <f aca="true" t="shared" si="19" ref="E520:G521">+E521</f>
        <v>0</v>
      </c>
      <c r="F520" s="20">
        <f t="shared" si="19"/>
        <v>0</v>
      </c>
      <c r="G520" s="20">
        <f t="shared" si="19"/>
        <v>0</v>
      </c>
    </row>
    <row r="521" spans="1:7" ht="15">
      <c r="A521" s="14">
        <v>1.1</v>
      </c>
      <c r="B521" s="30" t="s">
        <v>531</v>
      </c>
      <c r="C521" s="24" t="s">
        <v>536</v>
      </c>
      <c r="D521" s="25">
        <f>+D522</f>
        <v>0</v>
      </c>
      <c r="E521" s="25">
        <f t="shared" si="19"/>
        <v>0</v>
      </c>
      <c r="F521" s="25">
        <f t="shared" si="19"/>
        <v>0</v>
      </c>
      <c r="G521" s="25">
        <f t="shared" si="19"/>
        <v>0</v>
      </c>
    </row>
    <row r="522" spans="1:7" ht="15">
      <c r="A522" s="14">
        <v>1.1</v>
      </c>
      <c r="B522" s="30" t="s">
        <v>532</v>
      </c>
      <c r="C522" s="24" t="s">
        <v>537</v>
      </c>
      <c r="D522" s="25">
        <f>+D523+D524+D525</f>
        <v>0</v>
      </c>
      <c r="E522" s="25">
        <f>+E523+E524+E525</f>
        <v>0</v>
      </c>
      <c r="F522" s="25">
        <f>+F523+F524+F525</f>
        <v>0</v>
      </c>
      <c r="G522" s="25">
        <f>+G523+G524+G525</f>
        <v>0</v>
      </c>
    </row>
    <row r="523" spans="1:7" ht="15">
      <c r="A523" s="14">
        <v>1.1</v>
      </c>
      <c r="B523" s="30" t="s">
        <v>533</v>
      </c>
      <c r="C523" s="24" t="s">
        <v>538</v>
      </c>
      <c r="D523" s="25">
        <v>0</v>
      </c>
      <c r="E523" s="25">
        <v>0</v>
      </c>
      <c r="F523" s="25">
        <v>0</v>
      </c>
      <c r="G523" s="44">
        <v>0</v>
      </c>
    </row>
    <row r="524" spans="1:7" ht="15">
      <c r="A524" s="14">
        <v>1.1</v>
      </c>
      <c r="B524" s="30" t="s">
        <v>534</v>
      </c>
      <c r="C524" s="24" t="s">
        <v>539</v>
      </c>
      <c r="D524" s="25">
        <v>0</v>
      </c>
      <c r="E524" s="25">
        <v>0</v>
      </c>
      <c r="F524" s="25">
        <v>0</v>
      </c>
      <c r="G524" s="44">
        <v>0</v>
      </c>
    </row>
    <row r="525" spans="1:7" ht="15">
      <c r="A525" s="14">
        <v>1.1</v>
      </c>
      <c r="B525" s="30" t="s">
        <v>535</v>
      </c>
      <c r="C525" s="24" t="s">
        <v>540</v>
      </c>
      <c r="D525" s="25">
        <v>0</v>
      </c>
      <c r="E525" s="25">
        <v>0</v>
      </c>
      <c r="F525" s="25">
        <v>0</v>
      </c>
      <c r="G525" s="44">
        <v>0</v>
      </c>
    </row>
    <row r="526" spans="1:7" ht="15">
      <c r="A526" s="14"/>
      <c r="B526" s="30"/>
      <c r="C526" s="24"/>
      <c r="D526" s="25"/>
      <c r="E526" s="25"/>
      <c r="F526" s="25"/>
      <c r="G526" s="44"/>
    </row>
    <row r="527" spans="2:7" ht="13.5" thickBot="1">
      <c r="B527" s="54" t="s">
        <v>1496</v>
      </c>
      <c r="C527" s="55" t="s">
        <v>1490</v>
      </c>
      <c r="D527" s="56">
        <f>+D10-D255-D279-D293+D317</f>
        <v>0</v>
      </c>
      <c r="E527" s="56">
        <f>+E10+E255+E279+E293+E317</f>
        <v>674617526.22</v>
      </c>
      <c r="F527" s="56">
        <f>+F10+F255+F279+F293+F317</f>
        <v>674617526.22</v>
      </c>
      <c r="G527" s="56">
        <f>+G10-G255-G279-G293+G317</f>
        <v>0</v>
      </c>
    </row>
    <row r="528" ht="13.5" thickTop="1"/>
    <row r="529" spans="4:7" ht="12.75">
      <c r="D529" s="9" t="s">
        <v>1078</v>
      </c>
      <c r="G529" s="9" t="s">
        <v>1078</v>
      </c>
    </row>
    <row r="530" ht="12.75">
      <c r="F530" s="9" t="s">
        <v>1078</v>
      </c>
    </row>
  </sheetData>
  <sheetProtection/>
  <mergeCells count="6">
    <mergeCell ref="B3:G3"/>
    <mergeCell ref="B4:G4"/>
    <mergeCell ref="B8:G8"/>
    <mergeCell ref="B5:G5"/>
    <mergeCell ref="B6:G6"/>
    <mergeCell ref="B7:G7"/>
  </mergeCells>
  <printOptions/>
  <pageMargins left="0.7" right="0.7" top="0.75" bottom="0.75" header="0.3" footer="0.3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2"/>
  <sheetViews>
    <sheetView zoomScalePageLayoutView="0" workbookViewId="0" topLeftCell="F1">
      <selection activeCell="J27" sqref="J27"/>
    </sheetView>
  </sheetViews>
  <sheetFormatPr defaultColWidth="11.421875" defaultRowHeight="15"/>
  <cols>
    <col min="1" max="1" width="14.140625" style="0" customWidth="1"/>
    <col min="2" max="2" width="15.57421875" style="0" customWidth="1"/>
    <col min="3" max="3" width="33.8515625" style="0" customWidth="1"/>
    <col min="4" max="4" width="14.28125" style="0" customWidth="1"/>
    <col min="7" max="7" width="24.7109375" style="0" customWidth="1"/>
    <col min="11" max="11" width="97.7109375" style="0" customWidth="1"/>
    <col min="13" max="13" width="75.8515625" style="0" customWidth="1"/>
    <col min="14" max="14" width="34.28125" style="0" customWidth="1"/>
    <col min="15" max="15" width="34.140625" style="0" customWidth="1"/>
    <col min="16" max="16" width="34.28125" style="0" customWidth="1"/>
    <col min="17" max="18" width="34.421875" style="0" customWidth="1"/>
    <col min="19" max="19" width="34.28125" style="0" customWidth="1"/>
    <col min="20" max="20" width="34.00390625" style="0" customWidth="1"/>
  </cols>
  <sheetData>
    <row r="1" spans="2:20" s="1" customFormat="1" ht="18">
      <c r="B1" s="1" t="s">
        <v>1498</v>
      </c>
      <c r="C1" s="1" t="s">
        <v>1499</v>
      </c>
      <c r="D1" s="1" t="s">
        <v>1500</v>
      </c>
      <c r="F1" s="2" t="s">
        <v>1505</v>
      </c>
      <c r="G1" s="2" t="s">
        <v>1518</v>
      </c>
      <c r="H1" s="2">
        <v>2</v>
      </c>
      <c r="J1" s="2" t="s">
        <v>2</v>
      </c>
      <c r="K1" s="2" t="s">
        <v>3</v>
      </c>
      <c r="L1"/>
      <c r="M1" s="2" t="e">
        <f>CONCATENATE(N1,O1,P1,Q1,R1,S1,T1)</f>
        <v>#VALUE!</v>
      </c>
      <c r="N1" s="2" t="e">
        <f>#VALUE!</f>
        <v>#VALUE!</v>
      </c>
      <c r="O1" s="2" t="e">
        <f>#VALUE!</f>
        <v>#VALUE!</v>
      </c>
      <c r="P1" s="2" t="e">
        <f>#VALUE!</f>
        <v>#VALUE!</v>
      </c>
      <c r="Q1" s="2" t="e">
        <f>#VALUE!</f>
        <v>#VALUE!</v>
      </c>
      <c r="R1" s="2" t="e">
        <f>#VALUE!</f>
        <v>#VALUE!</v>
      </c>
      <c r="S1" s="2" t="e">
        <f>#VALUE!</f>
        <v>#VALUE!</v>
      </c>
      <c r="T1" s="2" t="e">
        <f>#VALUE!</f>
        <v>#VALUE!</v>
      </c>
    </row>
    <row r="2" spans="1:11" ht="15">
      <c r="A2" t="str">
        <f ca="1">MID(MID(CELL("filename"),FIND("[",CELL("filename"))+1,FIND("]",CELL("filename"))-FIND("[",CELL("filename"))-1),1,FIND("_",MID(CELL("filename"),FIND("[",CELL("filename"))+1,FIND("]",CELL("filename"))-FIND("[",CELL("filename"))-1))-1)</f>
        <v>13103T12018</v>
      </c>
      <c r="B2" t="str">
        <f>LEFT(A2,LEN(A2)-6)</f>
        <v>13103</v>
      </c>
      <c r="C2" t="str">
        <f>LEFT(RIGHT(A2,6),2)</f>
        <v>T1</v>
      </c>
      <c r="D2" t="str">
        <f>RIGHT(A2,4)</f>
        <v>2018</v>
      </c>
      <c r="F2" s="2" t="s">
        <v>1506</v>
      </c>
      <c r="G2" s="2" t="s">
        <v>1519</v>
      </c>
      <c r="H2" s="2">
        <v>4</v>
      </c>
      <c r="J2" s="2" t="s">
        <v>4</v>
      </c>
      <c r="K2" s="2" t="s">
        <v>5</v>
      </c>
    </row>
    <row r="3" spans="6:11" ht="15">
      <c r="F3" s="2" t="s">
        <v>1507</v>
      </c>
      <c r="G3" s="2" t="s">
        <v>1520</v>
      </c>
      <c r="H3" s="2">
        <v>6</v>
      </c>
      <c r="J3" s="2" t="s">
        <v>6</v>
      </c>
      <c r="K3" s="2" t="s">
        <v>7</v>
      </c>
    </row>
    <row r="4" spans="6:11" ht="15">
      <c r="F4" s="2" t="s">
        <v>1508</v>
      </c>
      <c r="G4" s="2" t="s">
        <v>1521</v>
      </c>
      <c r="H4" s="2">
        <v>8</v>
      </c>
      <c r="J4" s="2" t="s">
        <v>8</v>
      </c>
      <c r="K4" s="2" t="s">
        <v>9</v>
      </c>
    </row>
    <row r="5" spans="6:11" ht="15">
      <c r="F5" s="2" t="s">
        <v>1509</v>
      </c>
      <c r="G5" s="2" t="s">
        <v>1522</v>
      </c>
      <c r="H5" s="2">
        <v>10</v>
      </c>
      <c r="J5" s="2" t="s">
        <v>10</v>
      </c>
      <c r="K5" s="2" t="s">
        <v>11</v>
      </c>
    </row>
    <row r="6" spans="6:11" ht="15">
      <c r="F6" s="2" t="s">
        <v>1510</v>
      </c>
      <c r="G6" s="2" t="s">
        <v>1517</v>
      </c>
      <c r="H6" s="2">
        <v>12</v>
      </c>
      <c r="J6" s="2" t="s">
        <v>12</v>
      </c>
      <c r="K6" s="2" t="s">
        <v>13</v>
      </c>
    </row>
    <row r="7" spans="6:11" ht="15">
      <c r="F7" s="2" t="s">
        <v>1501</v>
      </c>
      <c r="G7" s="2" t="s">
        <v>1523</v>
      </c>
      <c r="H7" s="2">
        <v>3</v>
      </c>
      <c r="J7" s="2" t="s">
        <v>14</v>
      </c>
      <c r="K7" s="2" t="s">
        <v>15</v>
      </c>
    </row>
    <row r="8" spans="6:11" ht="15">
      <c r="F8" s="2" t="s">
        <v>1502</v>
      </c>
      <c r="G8" s="2" t="s">
        <v>1520</v>
      </c>
      <c r="H8" s="2">
        <v>6</v>
      </c>
      <c r="J8" s="2" t="s">
        <v>16</v>
      </c>
      <c r="K8" s="2" t="s">
        <v>17</v>
      </c>
    </row>
    <row r="9" spans="6:11" ht="15">
      <c r="F9" s="2" t="s">
        <v>1503</v>
      </c>
      <c r="G9" s="2" t="s">
        <v>1524</v>
      </c>
      <c r="H9" s="2">
        <v>9</v>
      </c>
      <c r="J9" s="2" t="s">
        <v>18</v>
      </c>
      <c r="K9" s="2" t="s">
        <v>19</v>
      </c>
    </row>
    <row r="10" spans="6:11" ht="15">
      <c r="F10" s="2" t="s">
        <v>1504</v>
      </c>
      <c r="G10" s="2" t="s">
        <v>1517</v>
      </c>
      <c r="H10" s="2">
        <v>12</v>
      </c>
      <c r="J10" s="2" t="s">
        <v>20</v>
      </c>
      <c r="K10" s="2" t="s">
        <v>21</v>
      </c>
    </row>
    <row r="11" spans="6:11" ht="15">
      <c r="F11" s="2" t="s">
        <v>1513</v>
      </c>
      <c r="G11" s="2" t="s">
        <v>1519</v>
      </c>
      <c r="H11" s="2">
        <v>4</v>
      </c>
      <c r="J11" s="2" t="s">
        <v>22</v>
      </c>
      <c r="K11" s="2" t="s">
        <v>23</v>
      </c>
    </row>
    <row r="12" spans="6:11" ht="15">
      <c r="F12" s="2" t="s">
        <v>1514</v>
      </c>
      <c r="G12" s="2" t="s">
        <v>1521</v>
      </c>
      <c r="H12" s="2">
        <v>8</v>
      </c>
      <c r="J12" s="2" t="s">
        <v>24</v>
      </c>
      <c r="K12" s="2" t="s">
        <v>25</v>
      </c>
    </row>
    <row r="13" spans="6:11" ht="15">
      <c r="F13" s="2" t="s">
        <v>1515</v>
      </c>
      <c r="G13" s="2" t="s">
        <v>1517</v>
      </c>
      <c r="H13" s="2">
        <v>12</v>
      </c>
      <c r="J13" s="2" t="s">
        <v>26</v>
      </c>
      <c r="K13" s="2" t="s">
        <v>27</v>
      </c>
    </row>
    <row r="14" spans="6:11" ht="15">
      <c r="F14" s="2" t="s">
        <v>1511</v>
      </c>
      <c r="G14" s="2" t="s">
        <v>1520</v>
      </c>
      <c r="H14" s="2">
        <v>6</v>
      </c>
      <c r="J14" s="2" t="s">
        <v>28</v>
      </c>
      <c r="K14" s="2" t="s">
        <v>29</v>
      </c>
    </row>
    <row r="15" spans="6:11" ht="15">
      <c r="F15" s="2" t="s">
        <v>1512</v>
      </c>
      <c r="G15" s="2" t="s">
        <v>1517</v>
      </c>
      <c r="H15" s="2">
        <v>12</v>
      </c>
      <c r="J15" s="2" t="s">
        <v>30</v>
      </c>
      <c r="K15" s="2" t="s">
        <v>31</v>
      </c>
    </row>
    <row r="16" spans="6:11" ht="15">
      <c r="F16" s="2" t="s">
        <v>1516</v>
      </c>
      <c r="G16" s="2" t="s">
        <v>1517</v>
      </c>
      <c r="H16" s="2">
        <v>12</v>
      </c>
      <c r="J16" s="2" t="s">
        <v>32</v>
      </c>
      <c r="K16" s="2" t="s">
        <v>33</v>
      </c>
    </row>
    <row r="17" spans="10:11" ht="15">
      <c r="J17" s="2" t="s">
        <v>34</v>
      </c>
      <c r="K17" s="2" t="s">
        <v>35</v>
      </c>
    </row>
    <row r="18" spans="10:11" ht="15">
      <c r="J18" s="2" t="s">
        <v>36</v>
      </c>
      <c r="K18" s="2" t="s">
        <v>37</v>
      </c>
    </row>
    <row r="19" spans="10:11" ht="15">
      <c r="J19" s="2" t="s">
        <v>38</v>
      </c>
      <c r="K19" s="2" t="s">
        <v>39</v>
      </c>
    </row>
    <row r="20" spans="10:11" ht="15">
      <c r="J20" s="2" t="s">
        <v>40</v>
      </c>
      <c r="K20" s="2" t="s">
        <v>41</v>
      </c>
    </row>
    <row r="21" spans="10:11" ht="15">
      <c r="J21" s="2" t="s">
        <v>42</v>
      </c>
      <c r="K21" s="2" t="s">
        <v>43</v>
      </c>
    </row>
    <row r="22" spans="10:11" ht="15">
      <c r="J22" s="2" t="s">
        <v>44</v>
      </c>
      <c r="K22" s="2" t="s">
        <v>45</v>
      </c>
    </row>
    <row r="23" spans="10:11" ht="15">
      <c r="J23" s="2" t="s">
        <v>46</v>
      </c>
      <c r="K23" s="2" t="s">
        <v>47</v>
      </c>
    </row>
    <row r="24" spans="10:11" ht="15">
      <c r="J24" s="2" t="s">
        <v>48</v>
      </c>
      <c r="K24" s="2" t="s">
        <v>49</v>
      </c>
    </row>
    <row r="25" spans="10:11" ht="15">
      <c r="J25" s="2" t="s">
        <v>50</v>
      </c>
      <c r="K25" s="2" t="s">
        <v>51</v>
      </c>
    </row>
    <row r="26" spans="10:11" ht="15">
      <c r="J26" s="2" t="s">
        <v>52</v>
      </c>
      <c r="K26" s="2" t="s">
        <v>53</v>
      </c>
    </row>
    <row r="27" spans="10:11" ht="15">
      <c r="J27" s="2" t="s">
        <v>54</v>
      </c>
      <c r="K27" s="2" t="s">
        <v>55</v>
      </c>
    </row>
    <row r="28" spans="10:11" ht="15">
      <c r="J28" s="2" t="s">
        <v>56</v>
      </c>
      <c r="K28" s="2" t="s">
        <v>57</v>
      </c>
    </row>
    <row r="29" spans="10:11" ht="15">
      <c r="J29" s="2" t="s">
        <v>58</v>
      </c>
      <c r="K29" s="2" t="s">
        <v>59</v>
      </c>
    </row>
    <row r="30" spans="10:11" ht="15">
      <c r="J30" s="2" t="s">
        <v>60</v>
      </c>
      <c r="K30" s="2" t="s">
        <v>61</v>
      </c>
    </row>
    <row r="31" spans="10:11" ht="15">
      <c r="J31" s="4" t="s">
        <v>644</v>
      </c>
      <c r="K31" s="2" t="s">
        <v>62</v>
      </c>
    </row>
    <row r="32" spans="10:11" ht="15">
      <c r="J32" s="2" t="s">
        <v>63</v>
      </c>
      <c r="K32" s="2" t="s">
        <v>64</v>
      </c>
    </row>
    <row r="33" spans="10:11" ht="15">
      <c r="J33" s="2" t="s">
        <v>65</v>
      </c>
      <c r="K33" s="2" t="s">
        <v>66</v>
      </c>
    </row>
    <row r="34" spans="10:11" ht="15">
      <c r="J34" s="2" t="s">
        <v>67</v>
      </c>
      <c r="K34" s="2" t="s">
        <v>68</v>
      </c>
    </row>
    <row r="35" spans="10:11" ht="15">
      <c r="J35" s="2" t="s">
        <v>69</v>
      </c>
      <c r="K35" s="2" t="s">
        <v>70</v>
      </c>
    </row>
    <row r="36" spans="10:11" ht="15">
      <c r="J36" s="2" t="s">
        <v>71</v>
      </c>
      <c r="K36" s="2" t="s">
        <v>72</v>
      </c>
    </row>
    <row r="37" spans="10:11" ht="15">
      <c r="J37" s="2" t="s">
        <v>73</v>
      </c>
      <c r="K37" s="2" t="s">
        <v>74</v>
      </c>
    </row>
    <row r="38" spans="10:11" ht="15">
      <c r="J38" s="2" t="s">
        <v>75</v>
      </c>
      <c r="K38" s="2" t="s">
        <v>76</v>
      </c>
    </row>
    <row r="39" spans="10:11" ht="15">
      <c r="J39" s="2" t="s">
        <v>77</v>
      </c>
      <c r="K39" s="2" t="s">
        <v>78</v>
      </c>
    </row>
    <row r="40" spans="10:11" ht="15">
      <c r="J40" s="2" t="s">
        <v>79</v>
      </c>
      <c r="K40" s="2" t="s">
        <v>80</v>
      </c>
    </row>
    <row r="41" spans="10:11" ht="15">
      <c r="J41" s="2" t="s">
        <v>81</v>
      </c>
      <c r="K41" s="2" t="s">
        <v>82</v>
      </c>
    </row>
    <row r="42" spans="10:11" ht="15">
      <c r="J42" s="3" t="s">
        <v>645</v>
      </c>
      <c r="K42" s="2" t="s">
        <v>642</v>
      </c>
    </row>
    <row r="43" spans="10:11" ht="15">
      <c r="J43" s="3" t="s">
        <v>646</v>
      </c>
      <c r="K43" s="2" t="s">
        <v>643</v>
      </c>
    </row>
    <row r="44" spans="10:11" ht="15">
      <c r="J44" s="2" t="s">
        <v>83</v>
      </c>
      <c r="K44" s="2" t="s">
        <v>84</v>
      </c>
    </row>
    <row r="45" spans="10:11" ht="15">
      <c r="J45" s="2" t="s">
        <v>85</v>
      </c>
      <c r="K45" s="2" t="s">
        <v>86</v>
      </c>
    </row>
    <row r="46" spans="10:11" ht="15">
      <c r="J46" s="2" t="s">
        <v>87</v>
      </c>
      <c r="K46" s="2" t="s">
        <v>88</v>
      </c>
    </row>
    <row r="47" spans="10:11" ht="15">
      <c r="J47" s="2" t="s">
        <v>89</v>
      </c>
      <c r="K47" s="2" t="s">
        <v>90</v>
      </c>
    </row>
    <row r="48" spans="10:11" ht="15">
      <c r="J48" s="2" t="s">
        <v>91</v>
      </c>
      <c r="K48" s="2" t="s">
        <v>92</v>
      </c>
    </row>
    <row r="49" spans="10:11" ht="15">
      <c r="J49" s="2" t="s">
        <v>93</v>
      </c>
      <c r="K49" s="2" t="s">
        <v>94</v>
      </c>
    </row>
    <row r="50" spans="10:11" ht="15">
      <c r="J50" s="2" t="s">
        <v>95</v>
      </c>
      <c r="K50" s="2" t="s">
        <v>96</v>
      </c>
    </row>
    <row r="51" spans="8:11" ht="15">
      <c r="H51" s="5"/>
      <c r="J51" s="2" t="s">
        <v>97</v>
      </c>
      <c r="K51" s="2" t="s">
        <v>98</v>
      </c>
    </row>
    <row r="52" spans="10:11" ht="15">
      <c r="J52" s="2" t="s">
        <v>99</v>
      </c>
      <c r="K52" s="2" t="s">
        <v>100</v>
      </c>
    </row>
    <row r="53" spans="10:11" ht="15">
      <c r="J53" s="2" t="s">
        <v>101</v>
      </c>
      <c r="K53" s="2" t="s">
        <v>102</v>
      </c>
    </row>
    <row r="54" spans="10:11" ht="15">
      <c r="J54" s="2" t="s">
        <v>103</v>
      </c>
      <c r="K54" s="2" t="s">
        <v>104</v>
      </c>
    </row>
    <row r="55" spans="10:11" ht="15">
      <c r="J55" s="2" t="s">
        <v>105</v>
      </c>
      <c r="K55" s="2" t="s">
        <v>106</v>
      </c>
    </row>
    <row r="56" spans="10:11" ht="15">
      <c r="J56" s="2" t="s">
        <v>107</v>
      </c>
      <c r="K56" s="2" t="s">
        <v>108</v>
      </c>
    </row>
    <row r="57" spans="10:11" ht="15">
      <c r="J57" s="2" t="s">
        <v>109</v>
      </c>
      <c r="K57" s="2" t="s">
        <v>110</v>
      </c>
    </row>
    <row r="58" spans="10:11" ht="15">
      <c r="J58" s="2" t="s">
        <v>111</v>
      </c>
      <c r="K58" s="2" t="s">
        <v>112</v>
      </c>
    </row>
    <row r="59" spans="10:11" ht="15">
      <c r="J59" s="2" t="s">
        <v>113</v>
      </c>
      <c r="K59" s="2" t="s">
        <v>114</v>
      </c>
    </row>
    <row r="60" spans="10:11" ht="15">
      <c r="J60" s="2" t="s">
        <v>115</v>
      </c>
      <c r="K60" s="2" t="s">
        <v>116</v>
      </c>
    </row>
    <row r="61" spans="10:11" ht="15">
      <c r="J61" s="2" t="s">
        <v>117</v>
      </c>
      <c r="K61" s="2" t="s">
        <v>118</v>
      </c>
    </row>
    <row r="62" spans="10:11" ht="15">
      <c r="J62" s="2" t="s">
        <v>119</v>
      </c>
      <c r="K62" s="2" t="s">
        <v>120</v>
      </c>
    </row>
    <row r="63" spans="10:11" ht="15">
      <c r="J63" s="2" t="s">
        <v>121</v>
      </c>
      <c r="K63" s="2" t="s">
        <v>122</v>
      </c>
    </row>
    <row r="64" spans="10:11" ht="15">
      <c r="J64" s="2" t="s">
        <v>123</v>
      </c>
      <c r="K64" s="2" t="s">
        <v>124</v>
      </c>
    </row>
    <row r="65" spans="10:11" ht="15">
      <c r="J65" s="2" t="s">
        <v>125</v>
      </c>
      <c r="K65" s="2" t="s">
        <v>126</v>
      </c>
    </row>
    <row r="66" spans="10:11" ht="15">
      <c r="J66" s="2" t="s">
        <v>127</v>
      </c>
      <c r="K66" s="2" t="s">
        <v>128</v>
      </c>
    </row>
    <row r="67" spans="10:11" ht="15">
      <c r="J67" s="2" t="s">
        <v>129</v>
      </c>
      <c r="K67" s="2" t="s">
        <v>130</v>
      </c>
    </row>
    <row r="68" spans="10:11" ht="15">
      <c r="J68" s="2" t="s">
        <v>131</v>
      </c>
      <c r="K68" s="2" t="s">
        <v>132</v>
      </c>
    </row>
    <row r="69" spans="10:11" ht="15">
      <c r="J69" s="2" t="s">
        <v>133</v>
      </c>
      <c r="K69" s="2" t="s">
        <v>134</v>
      </c>
    </row>
    <row r="70" spans="10:11" ht="15">
      <c r="J70" s="2" t="s">
        <v>135</v>
      </c>
      <c r="K70" s="2" t="s">
        <v>136</v>
      </c>
    </row>
    <row r="71" spans="10:11" ht="15">
      <c r="J71" s="2" t="s">
        <v>137</v>
      </c>
      <c r="K71" s="2" t="s">
        <v>138</v>
      </c>
    </row>
    <row r="72" spans="10:11" ht="15">
      <c r="J72" s="2" t="s">
        <v>139</v>
      </c>
      <c r="K72" s="2" t="s">
        <v>140</v>
      </c>
    </row>
    <row r="73" spans="10:11" ht="15">
      <c r="J73" s="2" t="s">
        <v>141</v>
      </c>
      <c r="K73" s="2" t="s">
        <v>142</v>
      </c>
    </row>
    <row r="74" spans="10:11" ht="15">
      <c r="J74" s="2" t="s">
        <v>143</v>
      </c>
      <c r="K74" s="2" t="s">
        <v>144</v>
      </c>
    </row>
    <row r="75" spans="10:11" ht="15">
      <c r="J75" s="2" t="s">
        <v>145</v>
      </c>
      <c r="K75" s="2" t="s">
        <v>146</v>
      </c>
    </row>
    <row r="76" spans="10:11" ht="15">
      <c r="J76" s="2" t="s">
        <v>147</v>
      </c>
      <c r="K76" s="2" t="s">
        <v>148</v>
      </c>
    </row>
    <row r="77" spans="10:11" ht="15">
      <c r="J77" s="2" t="s">
        <v>149</v>
      </c>
      <c r="K77" s="2" t="s">
        <v>150</v>
      </c>
    </row>
    <row r="78" spans="10:11" ht="15">
      <c r="J78" s="2" t="s">
        <v>151</v>
      </c>
      <c r="K78" s="2" t="s">
        <v>152</v>
      </c>
    </row>
    <row r="79" spans="10:11" ht="15">
      <c r="J79" s="2" t="s">
        <v>153</v>
      </c>
      <c r="K79" s="2" t="s">
        <v>154</v>
      </c>
    </row>
    <row r="80" spans="10:11" ht="15">
      <c r="J80" s="2" t="s">
        <v>155</v>
      </c>
      <c r="K80" s="2" t="s">
        <v>156</v>
      </c>
    </row>
    <row r="81" spans="10:11" ht="15">
      <c r="J81" s="2" t="s">
        <v>157</v>
      </c>
      <c r="K81" s="2" t="s">
        <v>158</v>
      </c>
    </row>
    <row r="82" spans="10:11" ht="15">
      <c r="J82" s="2" t="s">
        <v>159</v>
      </c>
      <c r="K82" s="2" t="s">
        <v>160</v>
      </c>
    </row>
    <row r="83" spans="10:11" ht="15">
      <c r="J83" s="2" t="s">
        <v>161</v>
      </c>
      <c r="K83" s="2" t="s">
        <v>162</v>
      </c>
    </row>
    <row r="84" spans="10:11" ht="15">
      <c r="J84" s="2" t="s">
        <v>163</v>
      </c>
      <c r="K84" s="2" t="s">
        <v>164</v>
      </c>
    </row>
    <row r="85" spans="10:11" ht="15">
      <c r="J85" s="2" t="s">
        <v>165</v>
      </c>
      <c r="K85" s="2" t="s">
        <v>166</v>
      </c>
    </row>
    <row r="86" spans="10:11" ht="15">
      <c r="J86" s="2" t="s">
        <v>167</v>
      </c>
      <c r="K86" s="2" t="s">
        <v>168</v>
      </c>
    </row>
    <row r="87" spans="10:11" ht="15">
      <c r="J87" s="2" t="s">
        <v>169</v>
      </c>
      <c r="K87" s="2" t="s">
        <v>170</v>
      </c>
    </row>
    <row r="88" spans="10:11" ht="15">
      <c r="J88" s="2" t="s">
        <v>171</v>
      </c>
      <c r="K88" s="2" t="s">
        <v>172</v>
      </c>
    </row>
    <row r="89" spans="10:11" ht="15">
      <c r="J89" s="2" t="s">
        <v>173</v>
      </c>
      <c r="K89" s="2" t="s">
        <v>174</v>
      </c>
    </row>
    <row r="90" spans="10:11" ht="15">
      <c r="J90" s="2" t="s">
        <v>175</v>
      </c>
      <c r="K90" s="2" t="s">
        <v>176</v>
      </c>
    </row>
    <row r="91" spans="10:11" ht="15">
      <c r="J91" s="2" t="s">
        <v>177</v>
      </c>
      <c r="K91" s="2" t="s">
        <v>178</v>
      </c>
    </row>
    <row r="92" spans="10:11" ht="15">
      <c r="J92" s="2" t="s">
        <v>179</v>
      </c>
      <c r="K92" s="2" t="s">
        <v>180</v>
      </c>
    </row>
    <row r="93" spans="10:11" ht="15">
      <c r="J93" s="2" t="s">
        <v>181</v>
      </c>
      <c r="K93" s="2" t="s">
        <v>182</v>
      </c>
    </row>
    <row r="94" spans="10:11" ht="15">
      <c r="J94" s="2" t="s">
        <v>183</v>
      </c>
      <c r="K94" s="2" t="s">
        <v>184</v>
      </c>
    </row>
    <row r="95" spans="10:11" ht="15">
      <c r="J95" s="2" t="s">
        <v>185</v>
      </c>
      <c r="K95" s="2" t="s">
        <v>186</v>
      </c>
    </row>
    <row r="96" spans="10:11" ht="15">
      <c r="J96" s="2" t="s">
        <v>187</v>
      </c>
      <c r="K96" s="2" t="s">
        <v>188</v>
      </c>
    </row>
    <row r="97" spans="10:11" ht="15">
      <c r="J97" s="2" t="s">
        <v>189</v>
      </c>
      <c r="K97" s="2" t="s">
        <v>190</v>
      </c>
    </row>
    <row r="98" spans="10:11" ht="15">
      <c r="J98" s="2" t="s">
        <v>191</v>
      </c>
      <c r="K98" s="2" t="s">
        <v>192</v>
      </c>
    </row>
    <row r="99" spans="10:11" ht="15">
      <c r="J99" s="2" t="s">
        <v>193</v>
      </c>
      <c r="K99" s="2" t="s">
        <v>194</v>
      </c>
    </row>
    <row r="100" spans="10:11" ht="15">
      <c r="J100" s="2" t="s">
        <v>195</v>
      </c>
      <c r="K100" s="2" t="s">
        <v>196</v>
      </c>
    </row>
    <row r="101" spans="10:11" ht="15">
      <c r="J101" s="2" t="s">
        <v>197</v>
      </c>
      <c r="K101" s="2" t="s">
        <v>198</v>
      </c>
    </row>
    <row r="102" spans="10:11" ht="15">
      <c r="J102" s="2" t="s">
        <v>199</v>
      </c>
      <c r="K102" s="2" t="s">
        <v>200</v>
      </c>
    </row>
    <row r="103" spans="10:11" ht="15">
      <c r="J103" s="2" t="s">
        <v>201</v>
      </c>
      <c r="K103" s="2" t="s">
        <v>202</v>
      </c>
    </row>
    <row r="104" spans="10:11" ht="15">
      <c r="J104" s="2" t="s">
        <v>203</v>
      </c>
      <c r="K104" s="2" t="s">
        <v>204</v>
      </c>
    </row>
    <row r="105" spans="10:11" ht="15">
      <c r="J105" s="2" t="s">
        <v>205</v>
      </c>
      <c r="K105" s="2" t="s">
        <v>206</v>
      </c>
    </row>
    <row r="106" spans="10:11" ht="15">
      <c r="J106" s="2" t="s">
        <v>207</v>
      </c>
      <c r="K106" s="2" t="s">
        <v>208</v>
      </c>
    </row>
    <row r="107" spans="10:11" ht="15">
      <c r="J107" s="2" t="s">
        <v>209</v>
      </c>
      <c r="K107" s="2" t="s">
        <v>210</v>
      </c>
    </row>
    <row r="108" spans="10:11" ht="15">
      <c r="J108" s="2" t="s">
        <v>211</v>
      </c>
      <c r="K108" s="2" t="s">
        <v>212</v>
      </c>
    </row>
    <row r="109" spans="10:11" ht="15">
      <c r="J109" s="2" t="s">
        <v>213</v>
      </c>
      <c r="K109" s="2" t="s">
        <v>214</v>
      </c>
    </row>
    <row r="110" spans="10:11" ht="15">
      <c r="J110" s="2" t="s">
        <v>215</v>
      </c>
      <c r="K110" s="2" t="s">
        <v>216</v>
      </c>
    </row>
    <row r="111" spans="10:11" ht="15">
      <c r="J111" s="2" t="s">
        <v>217</v>
      </c>
      <c r="K111" s="2" t="s">
        <v>218</v>
      </c>
    </row>
    <row r="112" spans="10:11" ht="15">
      <c r="J112" s="2" t="s">
        <v>219</v>
      </c>
      <c r="K112" s="2" t="s">
        <v>220</v>
      </c>
    </row>
    <row r="113" spans="10:11" ht="15">
      <c r="J113" s="2" t="s">
        <v>221</v>
      </c>
      <c r="K113" s="2" t="s">
        <v>222</v>
      </c>
    </row>
    <row r="114" spans="10:11" ht="15">
      <c r="J114" s="2" t="s">
        <v>223</v>
      </c>
      <c r="K114" s="2" t="s">
        <v>224</v>
      </c>
    </row>
    <row r="115" spans="10:11" ht="15">
      <c r="J115" s="2" t="s">
        <v>225</v>
      </c>
      <c r="K115" s="2" t="s">
        <v>226</v>
      </c>
    </row>
    <row r="116" spans="10:11" ht="15">
      <c r="J116" s="2" t="s">
        <v>227</v>
      </c>
      <c r="K116" s="2" t="s">
        <v>228</v>
      </c>
    </row>
    <row r="117" spans="10:11" ht="15">
      <c r="J117" s="2" t="s">
        <v>229</v>
      </c>
      <c r="K117" s="2" t="s">
        <v>230</v>
      </c>
    </row>
    <row r="118" spans="10:11" ht="15">
      <c r="J118" s="2" t="s">
        <v>231</v>
      </c>
      <c r="K118" s="2" t="s">
        <v>232</v>
      </c>
    </row>
    <row r="119" spans="10:11" ht="15">
      <c r="J119" s="2" t="s">
        <v>233</v>
      </c>
      <c r="K119" s="2" t="s">
        <v>234</v>
      </c>
    </row>
    <row r="120" spans="10:11" ht="15">
      <c r="J120" s="2" t="s">
        <v>235</v>
      </c>
      <c r="K120" s="2" t="s">
        <v>236</v>
      </c>
    </row>
    <row r="121" spans="10:11" ht="15">
      <c r="J121" s="2" t="s">
        <v>237</v>
      </c>
      <c r="K121" s="2" t="s">
        <v>238</v>
      </c>
    </row>
    <row r="122" spans="10:11" ht="15">
      <c r="J122" s="2" t="s">
        <v>239</v>
      </c>
      <c r="K122" s="2" t="s">
        <v>240</v>
      </c>
    </row>
    <row r="123" spans="10:11" ht="15">
      <c r="J123" s="2" t="s">
        <v>241</v>
      </c>
      <c r="K123" s="2" t="s">
        <v>242</v>
      </c>
    </row>
    <row r="124" spans="10:11" ht="15">
      <c r="J124" s="2" t="s">
        <v>243</v>
      </c>
      <c r="K124" s="2" t="s">
        <v>244</v>
      </c>
    </row>
    <row r="125" spans="10:11" ht="15">
      <c r="J125" s="2" t="s">
        <v>245</v>
      </c>
      <c r="K125" s="2" t="s">
        <v>246</v>
      </c>
    </row>
    <row r="126" spans="10:11" ht="15">
      <c r="J126" s="2" t="s">
        <v>247</v>
      </c>
      <c r="K126" s="2" t="s">
        <v>248</v>
      </c>
    </row>
    <row r="127" spans="10:11" ht="15">
      <c r="J127" s="2" t="s">
        <v>249</v>
      </c>
      <c r="K127" s="2" t="s">
        <v>250</v>
      </c>
    </row>
    <row r="128" spans="10:11" ht="15">
      <c r="J128" s="2" t="s">
        <v>251</v>
      </c>
      <c r="K128" s="2" t="s">
        <v>252</v>
      </c>
    </row>
    <row r="129" spans="10:11" ht="15">
      <c r="J129" s="2" t="s">
        <v>253</v>
      </c>
      <c r="K129" s="2" t="s">
        <v>254</v>
      </c>
    </row>
    <row r="130" spans="10:11" ht="15">
      <c r="J130" s="2" t="s">
        <v>255</v>
      </c>
      <c r="K130" s="2" t="s">
        <v>256</v>
      </c>
    </row>
    <row r="131" spans="10:11" ht="15">
      <c r="J131" s="2" t="s">
        <v>257</v>
      </c>
      <c r="K131" s="2" t="s">
        <v>258</v>
      </c>
    </row>
    <row r="132" spans="10:11" ht="15">
      <c r="J132" s="2" t="s">
        <v>259</v>
      </c>
      <c r="K132" s="2" t="s">
        <v>260</v>
      </c>
    </row>
    <row r="133" spans="10:11" ht="15">
      <c r="J133" s="2" t="s">
        <v>261</v>
      </c>
      <c r="K133" s="2" t="s">
        <v>262</v>
      </c>
    </row>
    <row r="134" spans="10:11" ht="15">
      <c r="J134" s="2" t="s">
        <v>263</v>
      </c>
      <c r="K134" s="2" t="s">
        <v>264</v>
      </c>
    </row>
    <row r="135" spans="10:11" ht="15">
      <c r="J135" s="2" t="s">
        <v>265</v>
      </c>
      <c r="K135" s="2" t="s">
        <v>266</v>
      </c>
    </row>
    <row r="136" spans="10:11" ht="15">
      <c r="J136" s="2" t="s">
        <v>267</v>
      </c>
      <c r="K136" s="2" t="s">
        <v>268</v>
      </c>
    </row>
    <row r="137" spans="10:11" ht="15">
      <c r="J137" s="2" t="s">
        <v>269</v>
      </c>
      <c r="K137" s="2" t="s">
        <v>270</v>
      </c>
    </row>
    <row r="138" spans="10:11" ht="15">
      <c r="J138" s="2" t="s">
        <v>271</v>
      </c>
      <c r="K138" s="2" t="s">
        <v>272</v>
      </c>
    </row>
    <row r="139" spans="10:11" ht="15">
      <c r="J139" s="2" t="s">
        <v>273</v>
      </c>
      <c r="K139" s="2" t="s">
        <v>274</v>
      </c>
    </row>
    <row r="140" spans="10:11" ht="15">
      <c r="J140" s="2" t="s">
        <v>275</v>
      </c>
      <c r="K140" s="2" t="s">
        <v>276</v>
      </c>
    </row>
    <row r="141" spans="10:11" ht="15">
      <c r="J141" s="2" t="s">
        <v>277</v>
      </c>
      <c r="K141" s="2" t="s">
        <v>278</v>
      </c>
    </row>
    <row r="142" spans="10:11" ht="15">
      <c r="J142" s="2" t="s">
        <v>279</v>
      </c>
      <c r="K142" s="2" t="s">
        <v>280</v>
      </c>
    </row>
    <row r="143" spans="10:11" ht="15">
      <c r="J143" s="2" t="s">
        <v>281</v>
      </c>
      <c r="K143" s="2" t="s">
        <v>282</v>
      </c>
    </row>
    <row r="144" spans="10:11" ht="15">
      <c r="J144" s="2" t="s">
        <v>283</v>
      </c>
      <c r="K144" s="2" t="s">
        <v>284</v>
      </c>
    </row>
    <row r="145" spans="10:11" ht="15">
      <c r="J145" s="2" t="s">
        <v>285</v>
      </c>
      <c r="K145" s="2" t="s">
        <v>286</v>
      </c>
    </row>
    <row r="146" spans="10:11" ht="15">
      <c r="J146" s="2" t="s">
        <v>287</v>
      </c>
      <c r="K146" s="2" t="s">
        <v>288</v>
      </c>
    </row>
    <row r="147" spans="10:11" ht="15">
      <c r="J147" s="2" t="s">
        <v>289</v>
      </c>
      <c r="K147" s="2" t="s">
        <v>290</v>
      </c>
    </row>
    <row r="148" spans="10:11" ht="15">
      <c r="J148" s="2" t="s">
        <v>291</v>
      </c>
      <c r="K148" s="2" t="s">
        <v>292</v>
      </c>
    </row>
    <row r="149" spans="10:11" ht="15">
      <c r="J149" s="2" t="s">
        <v>293</v>
      </c>
      <c r="K149" s="2" t="s">
        <v>294</v>
      </c>
    </row>
    <row r="150" spans="10:11" ht="15">
      <c r="J150" s="2" t="s">
        <v>295</v>
      </c>
      <c r="K150" s="2" t="s">
        <v>296</v>
      </c>
    </row>
    <row r="151" spans="10:11" ht="15">
      <c r="J151" s="2" t="s">
        <v>297</v>
      </c>
      <c r="K151" s="2" t="s">
        <v>298</v>
      </c>
    </row>
    <row r="152" spans="10:11" ht="15">
      <c r="J152" s="2" t="s">
        <v>299</v>
      </c>
      <c r="K152" s="2" t="s">
        <v>300</v>
      </c>
    </row>
    <row r="153" spans="10:11" ht="15">
      <c r="J153" s="2" t="s">
        <v>301</v>
      </c>
      <c r="K153" s="2" t="s">
        <v>302</v>
      </c>
    </row>
    <row r="154" spans="10:11" ht="15">
      <c r="J154" s="2" t="s">
        <v>303</v>
      </c>
      <c r="K154" s="2" t="s">
        <v>304</v>
      </c>
    </row>
    <row r="155" spans="10:11" ht="15">
      <c r="J155" s="2" t="s">
        <v>305</v>
      </c>
      <c r="K155" s="2" t="s">
        <v>306</v>
      </c>
    </row>
    <row r="156" spans="10:11" ht="15">
      <c r="J156" s="2" t="s">
        <v>307</v>
      </c>
      <c r="K156" s="2" t="s">
        <v>308</v>
      </c>
    </row>
    <row r="157" spans="10:11" ht="15">
      <c r="J157" s="2" t="s">
        <v>309</v>
      </c>
      <c r="K157" s="2" t="s">
        <v>310</v>
      </c>
    </row>
    <row r="158" spans="10:11" ht="15">
      <c r="J158" s="2" t="s">
        <v>311</v>
      </c>
      <c r="K158" s="2" t="s">
        <v>312</v>
      </c>
    </row>
    <row r="159" spans="10:11" ht="15">
      <c r="J159" s="2" t="s">
        <v>313</v>
      </c>
      <c r="K159" s="2" t="s">
        <v>314</v>
      </c>
    </row>
    <row r="160" spans="10:11" ht="15">
      <c r="J160" s="2" t="s">
        <v>315</v>
      </c>
      <c r="K160" s="2" t="s">
        <v>316</v>
      </c>
    </row>
    <row r="161" spans="10:11" ht="15">
      <c r="J161" s="2" t="s">
        <v>317</v>
      </c>
      <c r="K161" s="2" t="s">
        <v>318</v>
      </c>
    </row>
    <row r="162" spans="10:11" ht="15">
      <c r="J162" s="2" t="s">
        <v>319</v>
      </c>
      <c r="K162" s="2" t="s">
        <v>320</v>
      </c>
    </row>
    <row r="163" spans="10:11" ht="15">
      <c r="J163" s="2" t="s">
        <v>321</v>
      </c>
      <c r="K163" s="2" t="s">
        <v>322</v>
      </c>
    </row>
    <row r="164" spans="10:11" ht="15">
      <c r="J164" s="2" t="s">
        <v>323</v>
      </c>
      <c r="K164" s="2" t="s">
        <v>324</v>
      </c>
    </row>
    <row r="165" spans="10:11" ht="15">
      <c r="J165" s="2" t="s">
        <v>325</v>
      </c>
      <c r="K165" s="2" t="s">
        <v>326</v>
      </c>
    </row>
    <row r="166" spans="10:11" ht="15">
      <c r="J166" s="2" t="s">
        <v>327</v>
      </c>
      <c r="K166" s="2" t="s">
        <v>328</v>
      </c>
    </row>
    <row r="167" spans="10:11" ht="15">
      <c r="J167" s="2" t="s">
        <v>329</v>
      </c>
      <c r="K167" s="2" t="s">
        <v>330</v>
      </c>
    </row>
    <row r="168" spans="10:11" ht="15">
      <c r="J168" s="2" t="s">
        <v>331</v>
      </c>
      <c r="K168" s="2" t="s">
        <v>332</v>
      </c>
    </row>
    <row r="169" spans="10:11" ht="15">
      <c r="J169" s="2" t="s">
        <v>333</v>
      </c>
      <c r="K169" s="2" t="s">
        <v>334</v>
      </c>
    </row>
    <row r="170" spans="10:11" ht="15">
      <c r="J170" s="2" t="s">
        <v>335</v>
      </c>
      <c r="K170" s="2" t="s">
        <v>336</v>
      </c>
    </row>
    <row r="171" spans="10:11" ht="15">
      <c r="J171" s="2" t="s">
        <v>337</v>
      </c>
      <c r="K171" s="2" t="s">
        <v>338</v>
      </c>
    </row>
    <row r="172" spans="10:11" ht="15">
      <c r="J172" s="2" t="s">
        <v>339</v>
      </c>
      <c r="K172" s="2" t="s">
        <v>340</v>
      </c>
    </row>
    <row r="173" spans="10:11" ht="15">
      <c r="J173" s="2" t="s">
        <v>341</v>
      </c>
      <c r="K173" s="2" t="s">
        <v>342</v>
      </c>
    </row>
    <row r="174" spans="10:11" ht="15">
      <c r="J174" s="2" t="s">
        <v>343</v>
      </c>
      <c r="K174" s="2" t="s">
        <v>344</v>
      </c>
    </row>
    <row r="175" spans="10:11" ht="15">
      <c r="J175" s="2" t="s">
        <v>345</v>
      </c>
      <c r="K175" s="2" t="s">
        <v>346</v>
      </c>
    </row>
    <row r="176" spans="10:11" ht="15">
      <c r="J176" s="2" t="s">
        <v>347</v>
      </c>
      <c r="K176" s="2" t="s">
        <v>348</v>
      </c>
    </row>
    <row r="177" spans="10:11" ht="15">
      <c r="J177" s="2" t="s">
        <v>349</v>
      </c>
      <c r="K177" s="2" t="s">
        <v>350</v>
      </c>
    </row>
    <row r="178" spans="10:11" ht="15">
      <c r="J178" s="2" t="s">
        <v>351</v>
      </c>
      <c r="K178" s="2" t="s">
        <v>352</v>
      </c>
    </row>
    <row r="179" spans="10:11" ht="15">
      <c r="J179" s="2" t="s">
        <v>353</v>
      </c>
      <c r="K179" s="2" t="s">
        <v>354</v>
      </c>
    </row>
    <row r="180" spans="10:11" ht="15">
      <c r="J180" s="2" t="s">
        <v>355</v>
      </c>
      <c r="K180" s="2" t="s">
        <v>356</v>
      </c>
    </row>
    <row r="181" spans="10:11" ht="15">
      <c r="J181" s="2" t="s">
        <v>357</v>
      </c>
      <c r="K181" s="2" t="s">
        <v>358</v>
      </c>
    </row>
    <row r="182" spans="10:11" ht="15">
      <c r="J182" s="2" t="s">
        <v>359</v>
      </c>
      <c r="K182" s="2" t="s">
        <v>360</v>
      </c>
    </row>
    <row r="183" spans="10:11" ht="15">
      <c r="J183" s="2" t="s">
        <v>361</v>
      </c>
      <c r="K183" s="2" t="s">
        <v>362</v>
      </c>
    </row>
    <row r="184" spans="10:11" ht="15">
      <c r="J184" s="2" t="s">
        <v>363</v>
      </c>
      <c r="K184" s="2" t="s">
        <v>364</v>
      </c>
    </row>
    <row r="185" spans="10:11" ht="15">
      <c r="J185" s="2" t="s">
        <v>365</v>
      </c>
      <c r="K185" s="2" t="s">
        <v>366</v>
      </c>
    </row>
    <row r="186" spans="10:11" ht="15">
      <c r="J186" s="2" t="s">
        <v>367</v>
      </c>
      <c r="K186" s="2" t="s">
        <v>368</v>
      </c>
    </row>
    <row r="187" spans="10:11" ht="15">
      <c r="J187" s="2" t="s">
        <v>369</v>
      </c>
      <c r="K187" s="2" t="s">
        <v>370</v>
      </c>
    </row>
    <row r="188" spans="10:11" ht="15">
      <c r="J188" s="2" t="s">
        <v>371</v>
      </c>
      <c r="K188" s="2" t="s">
        <v>372</v>
      </c>
    </row>
    <row r="189" spans="10:11" ht="15">
      <c r="J189" s="2" t="s">
        <v>373</v>
      </c>
      <c r="K189" s="2" t="s">
        <v>374</v>
      </c>
    </row>
    <row r="190" spans="10:11" ht="15">
      <c r="J190" s="2" t="s">
        <v>375</v>
      </c>
      <c r="K190" s="2" t="s">
        <v>376</v>
      </c>
    </row>
    <row r="191" spans="10:11" ht="15">
      <c r="J191" s="2" t="s">
        <v>377</v>
      </c>
      <c r="K191" s="2" t="s">
        <v>378</v>
      </c>
    </row>
    <row r="192" spans="10:11" ht="15">
      <c r="J192" s="2" t="s">
        <v>379</v>
      </c>
      <c r="K192" s="2" t="s">
        <v>380</v>
      </c>
    </row>
    <row r="193" spans="10:11" ht="15">
      <c r="J193" s="2" t="s">
        <v>381</v>
      </c>
      <c r="K193" s="2" t="s">
        <v>382</v>
      </c>
    </row>
    <row r="194" spans="10:11" ht="15">
      <c r="J194" s="2" t="s">
        <v>383</v>
      </c>
      <c r="K194" s="2" t="s">
        <v>384</v>
      </c>
    </row>
    <row r="195" spans="10:11" ht="15">
      <c r="J195" s="2" t="s">
        <v>385</v>
      </c>
      <c r="K195" s="2" t="s">
        <v>386</v>
      </c>
    </row>
    <row r="196" spans="10:11" ht="15">
      <c r="J196" s="2" t="s">
        <v>387</v>
      </c>
      <c r="K196" s="2" t="s">
        <v>388</v>
      </c>
    </row>
    <row r="197" spans="10:11" ht="15">
      <c r="J197" s="2" t="s">
        <v>389</v>
      </c>
      <c r="K197" s="2" t="s">
        <v>390</v>
      </c>
    </row>
    <row r="198" spans="10:11" ht="15">
      <c r="J198" s="2" t="s">
        <v>391</v>
      </c>
      <c r="K198" s="2" t="s">
        <v>392</v>
      </c>
    </row>
    <row r="199" spans="10:11" ht="15">
      <c r="J199" s="2" t="s">
        <v>393</v>
      </c>
      <c r="K199" s="2" t="s">
        <v>394</v>
      </c>
    </row>
    <row r="200" spans="10:11" ht="15">
      <c r="J200" s="2" t="s">
        <v>395</v>
      </c>
      <c r="K200" s="2" t="s">
        <v>396</v>
      </c>
    </row>
    <row r="201" spans="10:11" ht="15">
      <c r="J201" s="2" t="s">
        <v>397</v>
      </c>
      <c r="K201" s="2" t="s">
        <v>398</v>
      </c>
    </row>
    <row r="202" spans="10:11" ht="15">
      <c r="J202" s="2" t="s">
        <v>399</v>
      </c>
      <c r="K202" s="2" t="s">
        <v>400</v>
      </c>
    </row>
    <row r="203" spans="10:11" ht="15">
      <c r="J203" s="2" t="s">
        <v>401</v>
      </c>
      <c r="K203" s="2" t="s">
        <v>402</v>
      </c>
    </row>
    <row r="204" spans="10:11" ht="15">
      <c r="J204" s="2" t="s">
        <v>403</v>
      </c>
      <c r="K204" s="2" t="s">
        <v>404</v>
      </c>
    </row>
    <row r="205" spans="10:11" ht="15">
      <c r="J205" s="2" t="s">
        <v>405</v>
      </c>
      <c r="K205" s="2" t="s">
        <v>406</v>
      </c>
    </row>
    <row r="206" spans="10:11" ht="15">
      <c r="J206" s="2" t="s">
        <v>407</v>
      </c>
      <c r="K206" s="2" t="s">
        <v>408</v>
      </c>
    </row>
    <row r="207" spans="10:11" ht="15">
      <c r="J207" s="2" t="s">
        <v>409</v>
      </c>
      <c r="K207" s="2" t="s">
        <v>410</v>
      </c>
    </row>
    <row r="208" spans="10:11" ht="15">
      <c r="J208" s="2" t="s">
        <v>411</v>
      </c>
      <c r="K208" s="2" t="s">
        <v>412</v>
      </c>
    </row>
    <row r="209" spans="10:11" ht="15">
      <c r="J209" s="2" t="s">
        <v>413</v>
      </c>
      <c r="K209" s="2" t="s">
        <v>414</v>
      </c>
    </row>
    <row r="210" spans="10:11" ht="15">
      <c r="J210" s="2" t="s">
        <v>415</v>
      </c>
      <c r="K210" s="2" t="s">
        <v>416</v>
      </c>
    </row>
    <row r="211" spans="10:11" ht="15">
      <c r="J211" s="2" t="s">
        <v>417</v>
      </c>
      <c r="K211" s="2" t="s">
        <v>418</v>
      </c>
    </row>
    <row r="212" spans="10:11" ht="15">
      <c r="J212" s="2" t="s">
        <v>419</v>
      </c>
      <c r="K212" s="2" t="s">
        <v>420</v>
      </c>
    </row>
    <row r="213" spans="10:11" ht="15">
      <c r="J213" s="2" t="s">
        <v>421</v>
      </c>
      <c r="K213" s="2" t="s">
        <v>422</v>
      </c>
    </row>
    <row r="214" spans="10:11" ht="15">
      <c r="J214" s="2" t="s">
        <v>423</v>
      </c>
      <c r="K214" s="2" t="s">
        <v>424</v>
      </c>
    </row>
    <row r="215" spans="10:11" ht="15">
      <c r="J215" s="2" t="s">
        <v>425</v>
      </c>
      <c r="K215" s="2" t="s">
        <v>426</v>
      </c>
    </row>
    <row r="216" spans="10:11" ht="15">
      <c r="J216" s="2" t="s">
        <v>427</v>
      </c>
      <c r="K216" s="2" t="s">
        <v>428</v>
      </c>
    </row>
    <row r="217" spans="10:11" ht="15">
      <c r="J217" s="2" t="s">
        <v>429</v>
      </c>
      <c r="K217" s="2" t="s">
        <v>430</v>
      </c>
    </row>
    <row r="218" spans="10:11" ht="15">
      <c r="J218" s="2" t="s">
        <v>431</v>
      </c>
      <c r="K218" s="2" t="s">
        <v>432</v>
      </c>
    </row>
    <row r="219" spans="10:11" ht="15">
      <c r="J219" s="2" t="s">
        <v>433</v>
      </c>
      <c r="K219" s="2" t="s">
        <v>434</v>
      </c>
    </row>
    <row r="220" spans="10:11" ht="15">
      <c r="J220" s="2" t="s">
        <v>435</v>
      </c>
      <c r="K220" s="2" t="s">
        <v>436</v>
      </c>
    </row>
    <row r="221" spans="10:11" ht="15">
      <c r="J221" s="2" t="s">
        <v>437</v>
      </c>
      <c r="K221" s="2" t="s">
        <v>438</v>
      </c>
    </row>
    <row r="222" spans="10:11" ht="15">
      <c r="J222" s="2" t="s">
        <v>439</v>
      </c>
      <c r="K222" s="2" t="s">
        <v>440</v>
      </c>
    </row>
    <row r="223" spans="10:11" ht="15">
      <c r="J223" s="2" t="s">
        <v>441</v>
      </c>
      <c r="K223" s="2" t="s">
        <v>442</v>
      </c>
    </row>
    <row r="224" spans="10:11" ht="15">
      <c r="J224" s="2" t="s">
        <v>443</v>
      </c>
      <c r="K224" s="2" t="s">
        <v>444</v>
      </c>
    </row>
    <row r="225" spans="10:11" ht="15">
      <c r="J225" s="2" t="s">
        <v>445</v>
      </c>
      <c r="K225" s="2" t="s">
        <v>446</v>
      </c>
    </row>
    <row r="226" spans="10:11" ht="15">
      <c r="J226" s="2" t="s">
        <v>447</v>
      </c>
      <c r="K226" s="2" t="s">
        <v>448</v>
      </c>
    </row>
    <row r="227" spans="10:11" ht="15">
      <c r="J227" s="2" t="s">
        <v>449</v>
      </c>
      <c r="K227" s="2" t="s">
        <v>450</v>
      </c>
    </row>
    <row r="228" spans="10:11" ht="15">
      <c r="J228" s="2" t="s">
        <v>451</v>
      </c>
      <c r="K228" s="2" t="s">
        <v>452</v>
      </c>
    </row>
    <row r="229" spans="10:11" ht="15">
      <c r="J229" s="2" t="s">
        <v>453</v>
      </c>
      <c r="K229" s="2" t="s">
        <v>454</v>
      </c>
    </row>
    <row r="230" spans="10:11" ht="15">
      <c r="J230" s="2" t="s">
        <v>455</v>
      </c>
      <c r="K230" s="2" t="s">
        <v>456</v>
      </c>
    </row>
    <row r="231" spans="10:11" ht="15">
      <c r="J231" s="2" t="s">
        <v>457</v>
      </c>
      <c r="K231" s="2" t="s">
        <v>458</v>
      </c>
    </row>
    <row r="232" spans="10:11" ht="15">
      <c r="J232" s="2" t="s">
        <v>459</v>
      </c>
      <c r="K232" s="2" t="s">
        <v>460</v>
      </c>
    </row>
    <row r="233" spans="10:11" ht="15">
      <c r="J233" s="2" t="s">
        <v>461</v>
      </c>
      <c r="K233" s="2" t="s">
        <v>462</v>
      </c>
    </row>
    <row r="234" spans="10:11" ht="15">
      <c r="J234" s="2" t="s">
        <v>463</v>
      </c>
      <c r="K234" s="2" t="s">
        <v>464</v>
      </c>
    </row>
    <row r="235" spans="10:11" ht="15">
      <c r="J235" s="2" t="s">
        <v>465</v>
      </c>
      <c r="K235" s="2" t="s">
        <v>466</v>
      </c>
    </row>
    <row r="236" spans="10:11" ht="15">
      <c r="J236" s="2" t="s">
        <v>467</v>
      </c>
      <c r="K236" s="2" t="s">
        <v>468</v>
      </c>
    </row>
    <row r="237" spans="10:11" ht="15">
      <c r="J237" s="2" t="s">
        <v>469</v>
      </c>
      <c r="K237" s="2" t="s">
        <v>470</v>
      </c>
    </row>
    <row r="238" spans="10:11" ht="15">
      <c r="J238" s="2" t="s">
        <v>471</v>
      </c>
      <c r="K238" s="2" t="s">
        <v>472</v>
      </c>
    </row>
    <row r="239" spans="10:11" ht="15">
      <c r="J239" s="2" t="s">
        <v>473</v>
      </c>
      <c r="K239" s="2" t="s">
        <v>474</v>
      </c>
    </row>
    <row r="240" spans="10:11" ht="15">
      <c r="J240" s="2" t="s">
        <v>475</v>
      </c>
      <c r="K240" s="2" t="s">
        <v>476</v>
      </c>
    </row>
    <row r="241" spans="10:11" ht="15">
      <c r="J241" s="2" t="s">
        <v>477</v>
      </c>
      <c r="K241" s="2" t="s">
        <v>478</v>
      </c>
    </row>
    <row r="242" spans="10:11" ht="15">
      <c r="J242" s="2" t="s">
        <v>479</v>
      </c>
      <c r="K242" s="2" t="s">
        <v>480</v>
      </c>
    </row>
    <row r="243" spans="10:11" ht="15">
      <c r="J243" s="2" t="s">
        <v>481</v>
      </c>
      <c r="K243" s="2" t="s">
        <v>482</v>
      </c>
    </row>
    <row r="244" spans="10:11" ht="15">
      <c r="J244" s="2" t="s">
        <v>483</v>
      </c>
      <c r="K244" s="2" t="s">
        <v>484</v>
      </c>
    </row>
    <row r="245" spans="10:11" ht="15">
      <c r="J245" s="2" t="s">
        <v>485</v>
      </c>
      <c r="K245" s="2" t="s">
        <v>486</v>
      </c>
    </row>
    <row r="246" spans="10:11" ht="15">
      <c r="J246" s="2" t="s">
        <v>487</v>
      </c>
      <c r="K246" s="2" t="s">
        <v>488</v>
      </c>
    </row>
    <row r="247" spans="10:11" ht="15">
      <c r="J247" s="2" t="s">
        <v>489</v>
      </c>
      <c r="K247" s="2" t="s">
        <v>490</v>
      </c>
    </row>
    <row r="248" spans="10:11" ht="15">
      <c r="J248" s="2" t="s">
        <v>491</v>
      </c>
      <c r="K248" s="2" t="s">
        <v>492</v>
      </c>
    </row>
    <row r="249" spans="10:11" ht="15">
      <c r="J249" s="2" t="s">
        <v>493</v>
      </c>
      <c r="K249" s="2" t="s">
        <v>494</v>
      </c>
    </row>
    <row r="250" spans="10:11" ht="15">
      <c r="J250" s="2" t="s">
        <v>495</v>
      </c>
      <c r="K250" s="2" t="s">
        <v>496</v>
      </c>
    </row>
    <row r="251" spans="10:11" ht="15">
      <c r="J251" s="2" t="s">
        <v>497</v>
      </c>
      <c r="K251" s="2" t="s">
        <v>498</v>
      </c>
    </row>
    <row r="252" spans="10:11" ht="15">
      <c r="J252" s="2" t="s">
        <v>499</v>
      </c>
      <c r="K252" s="2" t="s">
        <v>500</v>
      </c>
    </row>
    <row r="253" spans="10:11" ht="15">
      <c r="J253" s="2" t="s">
        <v>501</v>
      </c>
      <c r="K253" s="2" t="s">
        <v>502</v>
      </c>
    </row>
    <row r="254" spans="10:11" ht="15">
      <c r="J254" s="2" t="s">
        <v>503</v>
      </c>
      <c r="K254" s="2" t="s">
        <v>504</v>
      </c>
    </row>
    <row r="255" spans="10:11" ht="15">
      <c r="J255" s="2" t="s">
        <v>505</v>
      </c>
      <c r="K255" s="2" t="s">
        <v>506</v>
      </c>
    </row>
    <row r="256" spans="10:11" ht="15">
      <c r="J256" s="2" t="s">
        <v>507</v>
      </c>
      <c r="K256" s="2" t="s">
        <v>508</v>
      </c>
    </row>
    <row r="257" spans="10:11" ht="15">
      <c r="J257" s="2" t="s">
        <v>509</v>
      </c>
      <c r="K257" s="2" t="s">
        <v>510</v>
      </c>
    </row>
    <row r="258" spans="10:11" ht="15">
      <c r="J258" s="2" t="s">
        <v>511</v>
      </c>
      <c r="K258" s="2" t="s">
        <v>512</v>
      </c>
    </row>
    <row r="259" spans="10:11" ht="15">
      <c r="J259" s="2" t="s">
        <v>513</v>
      </c>
      <c r="K259" s="2" t="s">
        <v>514</v>
      </c>
    </row>
    <row r="260" spans="10:11" ht="15">
      <c r="J260" s="2" t="s">
        <v>515</v>
      </c>
      <c r="K260" s="2" t="s">
        <v>516</v>
      </c>
    </row>
    <row r="261" spans="10:11" ht="15">
      <c r="J261" s="2" t="s">
        <v>517</v>
      </c>
      <c r="K261" s="2" t="s">
        <v>518</v>
      </c>
    </row>
    <row r="262" spans="10:11" ht="15">
      <c r="J262" s="2" t="s">
        <v>519</v>
      </c>
      <c r="K262" s="2" t="s">
        <v>520</v>
      </c>
    </row>
    <row r="263" spans="10:11" ht="15">
      <c r="J263" s="2" t="s">
        <v>521</v>
      </c>
      <c r="K263" s="2" t="s">
        <v>522</v>
      </c>
    </row>
    <row r="264" spans="10:11" ht="15">
      <c r="J264" s="2" t="s">
        <v>523</v>
      </c>
      <c r="K264" s="2" t="s">
        <v>524</v>
      </c>
    </row>
    <row r="265" spans="10:11" ht="15">
      <c r="J265" s="2" t="s">
        <v>525</v>
      </c>
      <c r="K265" s="2" t="s">
        <v>526</v>
      </c>
    </row>
    <row r="266" spans="10:11" ht="15">
      <c r="J266" s="2" t="s">
        <v>527</v>
      </c>
      <c r="K266" s="2" t="s">
        <v>528</v>
      </c>
    </row>
    <row r="267" spans="10:11" ht="15">
      <c r="J267" s="2" t="s">
        <v>529</v>
      </c>
      <c r="K267" s="2" t="s">
        <v>541</v>
      </c>
    </row>
    <row r="268" spans="10:11" ht="15">
      <c r="J268" s="2" t="s">
        <v>542</v>
      </c>
      <c r="K268" s="2" t="s">
        <v>543</v>
      </c>
    </row>
    <row r="269" spans="10:11" ht="15">
      <c r="J269" s="2" t="s">
        <v>544</v>
      </c>
      <c r="K269" s="2" t="s">
        <v>545</v>
      </c>
    </row>
    <row r="270" spans="10:11" ht="15">
      <c r="J270" s="2" t="s">
        <v>546</v>
      </c>
      <c r="K270" s="2" t="s">
        <v>547</v>
      </c>
    </row>
    <row r="271" spans="10:11" ht="15">
      <c r="J271" s="2" t="s">
        <v>548</v>
      </c>
      <c r="K271" s="2" t="s">
        <v>549</v>
      </c>
    </row>
    <row r="272" spans="10:11" ht="15">
      <c r="J272" s="2" t="s">
        <v>550</v>
      </c>
      <c r="K272" s="2" t="s">
        <v>551</v>
      </c>
    </row>
    <row r="273" spans="10:11" ht="15">
      <c r="J273" s="2" t="s">
        <v>552</v>
      </c>
      <c r="K273" s="2" t="s">
        <v>553</v>
      </c>
    </row>
    <row r="274" spans="10:11" ht="15">
      <c r="J274" s="2" t="s">
        <v>554</v>
      </c>
      <c r="K274" s="2" t="s">
        <v>555</v>
      </c>
    </row>
    <row r="275" spans="10:11" ht="15">
      <c r="J275" s="2" t="s">
        <v>556</v>
      </c>
      <c r="K275" s="2" t="s">
        <v>557</v>
      </c>
    </row>
    <row r="276" spans="10:11" ht="15">
      <c r="J276" s="2" t="s">
        <v>558</v>
      </c>
      <c r="K276" s="2" t="s">
        <v>559</v>
      </c>
    </row>
    <row r="277" spans="10:11" ht="15">
      <c r="J277" s="2" t="s">
        <v>560</v>
      </c>
      <c r="K277" s="2" t="s">
        <v>561</v>
      </c>
    </row>
    <row r="278" spans="10:11" ht="15">
      <c r="J278" s="2" t="s">
        <v>562</v>
      </c>
      <c r="K278" s="2" t="s">
        <v>563</v>
      </c>
    </row>
    <row r="279" spans="10:11" ht="15">
      <c r="J279" s="2" t="s">
        <v>564</v>
      </c>
      <c r="K279" s="2" t="s">
        <v>565</v>
      </c>
    </row>
    <row r="280" spans="10:11" ht="15">
      <c r="J280" s="2" t="s">
        <v>566</v>
      </c>
      <c r="K280" s="2" t="s">
        <v>567</v>
      </c>
    </row>
    <row r="281" spans="10:11" ht="15">
      <c r="J281" s="2" t="s">
        <v>568</v>
      </c>
      <c r="K281" s="2" t="s">
        <v>569</v>
      </c>
    </row>
    <row r="282" spans="10:11" ht="15">
      <c r="J282" s="2" t="s">
        <v>570</v>
      </c>
      <c r="K282" s="2" t="s">
        <v>571</v>
      </c>
    </row>
    <row r="283" spans="10:11" ht="15">
      <c r="J283" s="2" t="s">
        <v>572</v>
      </c>
      <c r="K283" s="2" t="s">
        <v>573</v>
      </c>
    </row>
    <row r="284" spans="10:11" ht="15">
      <c r="J284" s="2" t="s">
        <v>574</v>
      </c>
      <c r="K284" s="2" t="s">
        <v>575</v>
      </c>
    </row>
    <row r="285" spans="10:11" ht="15">
      <c r="J285" s="2" t="s">
        <v>576</v>
      </c>
      <c r="K285" s="2" t="s">
        <v>577</v>
      </c>
    </row>
    <row r="286" spans="10:11" ht="15">
      <c r="J286" s="2" t="s">
        <v>578</v>
      </c>
      <c r="K286" s="2" t="s">
        <v>579</v>
      </c>
    </row>
    <row r="287" spans="10:11" ht="15">
      <c r="J287" s="2" t="s">
        <v>580</v>
      </c>
      <c r="K287" s="2" t="s">
        <v>581</v>
      </c>
    </row>
    <row r="288" spans="10:11" ht="15">
      <c r="J288" s="2" t="s">
        <v>582</v>
      </c>
      <c r="K288" s="2" t="s">
        <v>583</v>
      </c>
    </row>
    <row r="289" spans="10:11" ht="15">
      <c r="J289" s="2" t="s">
        <v>584</v>
      </c>
      <c r="K289" s="2" t="s">
        <v>585</v>
      </c>
    </row>
    <row r="290" spans="10:11" ht="15">
      <c r="J290" s="2" t="s">
        <v>586</v>
      </c>
      <c r="K290" s="2" t="s">
        <v>587</v>
      </c>
    </row>
    <row r="291" spans="10:11" ht="15">
      <c r="J291" s="2" t="s">
        <v>588</v>
      </c>
      <c r="K291" s="2" t="s">
        <v>589</v>
      </c>
    </row>
    <row r="292" spans="10:11" ht="15">
      <c r="J292" s="2" t="s">
        <v>590</v>
      </c>
      <c r="K292" s="2" t="s">
        <v>591</v>
      </c>
    </row>
    <row r="293" spans="10:11" ht="15">
      <c r="J293" s="2" t="s">
        <v>592</v>
      </c>
      <c r="K293" s="2" t="s">
        <v>593</v>
      </c>
    </row>
    <row r="294" spans="10:11" ht="15">
      <c r="J294" s="2" t="s">
        <v>594</v>
      </c>
      <c r="K294" s="2" t="s">
        <v>595</v>
      </c>
    </row>
    <row r="295" spans="10:11" ht="15">
      <c r="J295" s="2" t="s">
        <v>596</v>
      </c>
      <c r="K295" s="2" t="s">
        <v>597</v>
      </c>
    </row>
    <row r="296" spans="10:11" ht="15">
      <c r="J296" s="2" t="s">
        <v>598</v>
      </c>
      <c r="K296" s="2" t="s">
        <v>599</v>
      </c>
    </row>
    <row r="297" spans="10:11" ht="15">
      <c r="J297" s="2" t="s">
        <v>600</v>
      </c>
      <c r="K297" s="2" t="s">
        <v>601</v>
      </c>
    </row>
    <row r="298" spans="10:11" ht="15">
      <c r="J298" s="2" t="s">
        <v>602</v>
      </c>
      <c r="K298" s="2" t="s">
        <v>603</v>
      </c>
    </row>
    <row r="299" spans="10:11" ht="15">
      <c r="J299" s="2" t="s">
        <v>604</v>
      </c>
      <c r="K299" s="2" t="s">
        <v>605</v>
      </c>
    </row>
    <row r="300" spans="10:11" ht="15">
      <c r="J300" s="2" t="s">
        <v>606</v>
      </c>
      <c r="K300" s="2" t="s">
        <v>607</v>
      </c>
    </row>
    <row r="301" spans="10:11" ht="15">
      <c r="J301" s="2" t="s">
        <v>608</v>
      </c>
      <c r="K301" s="2" t="s">
        <v>609</v>
      </c>
    </row>
    <row r="302" spans="10:11" ht="15">
      <c r="J302" s="2" t="s">
        <v>610</v>
      </c>
      <c r="K302" s="2" t="s">
        <v>611</v>
      </c>
    </row>
    <row r="303" spans="10:11" ht="15">
      <c r="J303" s="2" t="s">
        <v>612</v>
      </c>
      <c r="K303" s="2" t="s">
        <v>613</v>
      </c>
    </row>
    <row r="304" spans="10:11" ht="15">
      <c r="J304" s="2" t="s">
        <v>614</v>
      </c>
      <c r="K304" s="2" t="s">
        <v>615</v>
      </c>
    </row>
    <row r="305" spans="10:11" ht="15">
      <c r="J305" s="2" t="s">
        <v>616</v>
      </c>
      <c r="K305" s="2" t="s">
        <v>617</v>
      </c>
    </row>
    <row r="306" spans="10:11" ht="15">
      <c r="J306" s="2" t="s">
        <v>618</v>
      </c>
      <c r="K306" s="2" t="s">
        <v>619</v>
      </c>
    </row>
    <row r="307" spans="10:11" ht="15">
      <c r="J307" s="2" t="s">
        <v>620</v>
      </c>
      <c r="K307" s="2" t="s">
        <v>621</v>
      </c>
    </row>
    <row r="308" spans="10:11" ht="15">
      <c r="J308" s="2" t="s">
        <v>622</v>
      </c>
      <c r="K308" s="2" t="s">
        <v>623</v>
      </c>
    </row>
    <row r="309" spans="10:11" ht="15">
      <c r="J309" s="2" t="s">
        <v>624</v>
      </c>
      <c r="K309" s="2" t="s">
        <v>625</v>
      </c>
    </row>
    <row r="310" spans="10:11" ht="15">
      <c r="J310" s="2" t="s">
        <v>626</v>
      </c>
      <c r="K310" s="2" t="s">
        <v>627</v>
      </c>
    </row>
    <row r="311" spans="10:11" ht="15">
      <c r="J311" s="2" t="s">
        <v>628</v>
      </c>
      <c r="K311" s="2" t="s">
        <v>629</v>
      </c>
    </row>
    <row r="312" spans="10:11" ht="15">
      <c r="J312" s="2" t="s">
        <v>630</v>
      </c>
      <c r="K312" s="2" t="s">
        <v>631</v>
      </c>
    </row>
    <row r="313" spans="10:11" ht="15">
      <c r="J313" s="2" t="s">
        <v>632</v>
      </c>
      <c r="K313" s="2" t="s">
        <v>633</v>
      </c>
    </row>
    <row r="314" spans="10:11" ht="15">
      <c r="J314" s="2" t="s">
        <v>634</v>
      </c>
      <c r="K314" s="2" t="s">
        <v>635</v>
      </c>
    </row>
    <row r="315" spans="10:11" ht="15">
      <c r="J315" s="2" t="s">
        <v>636</v>
      </c>
      <c r="K315" s="2" t="s">
        <v>637</v>
      </c>
    </row>
    <row r="316" spans="10:11" ht="15">
      <c r="J316" s="2" t="s">
        <v>638</v>
      </c>
      <c r="K316" s="2" t="s">
        <v>639</v>
      </c>
    </row>
    <row r="317" spans="10:11" ht="15">
      <c r="J317" s="2" t="s">
        <v>640</v>
      </c>
      <c r="K317" s="2" t="s">
        <v>641</v>
      </c>
    </row>
    <row r="318" spans="10:11" ht="15">
      <c r="J318" s="4" t="s">
        <v>647</v>
      </c>
      <c r="K318" s="2" t="s">
        <v>648</v>
      </c>
    </row>
    <row r="319" spans="10:11" ht="15">
      <c r="J319" s="4" t="s">
        <v>649</v>
      </c>
      <c r="K319" s="2" t="s">
        <v>650</v>
      </c>
    </row>
    <row r="320" spans="10:11" ht="15">
      <c r="J320" s="2"/>
      <c r="K320" s="2"/>
    </row>
    <row r="321" spans="10:11" ht="15">
      <c r="J321" s="2"/>
      <c r="K321" s="2"/>
    </row>
    <row r="322" spans="10:11" ht="15">
      <c r="J322" s="2"/>
      <c r="K322" s="2"/>
    </row>
    <row r="323" spans="10:11" ht="15">
      <c r="J323" s="2"/>
      <c r="K323" s="2"/>
    </row>
    <row r="324" spans="10:11" ht="15">
      <c r="J324" s="2"/>
      <c r="K324" s="2"/>
    </row>
    <row r="325" spans="10:11" ht="15">
      <c r="J325" s="2"/>
      <c r="K325" s="2"/>
    </row>
    <row r="326" spans="10:11" ht="15">
      <c r="J326" s="2"/>
      <c r="K326" s="2"/>
    </row>
    <row r="327" spans="10:11" ht="15">
      <c r="J327" s="2"/>
      <c r="K327" s="2"/>
    </row>
    <row r="328" spans="10:11" ht="15">
      <c r="J328" s="2"/>
      <c r="K328" s="2"/>
    </row>
    <row r="329" spans="10:11" ht="15">
      <c r="J329" s="2"/>
      <c r="K329" s="2"/>
    </row>
    <row r="330" spans="10:11" ht="15">
      <c r="J330" s="2"/>
      <c r="K330" s="2"/>
    </row>
    <row r="331" spans="10:11" ht="15">
      <c r="J331" s="2"/>
      <c r="K331" s="2"/>
    </row>
    <row r="332" spans="10:11" ht="15">
      <c r="J332" s="2"/>
      <c r="K332" s="2"/>
    </row>
    <row r="333" spans="10:11" ht="15">
      <c r="J333" s="2"/>
      <c r="K333" s="2"/>
    </row>
    <row r="334" spans="10:11" ht="15">
      <c r="J334" s="2"/>
      <c r="K334" s="2"/>
    </row>
    <row r="335" spans="10:11" ht="15">
      <c r="J335" s="2"/>
      <c r="K335" s="2"/>
    </row>
    <row r="336" spans="10:11" ht="15">
      <c r="J336" s="2"/>
      <c r="K336" s="2"/>
    </row>
    <row r="337" spans="10:11" ht="15">
      <c r="J337" s="2"/>
      <c r="K337" s="2"/>
    </row>
    <row r="338" spans="10:11" ht="15">
      <c r="J338" s="2"/>
      <c r="K338" s="2"/>
    </row>
    <row r="339" spans="10:11" ht="15">
      <c r="J339" s="2"/>
      <c r="K339" s="2"/>
    </row>
    <row r="340" spans="10:11" ht="15">
      <c r="J340" s="2"/>
      <c r="K340" s="2"/>
    </row>
    <row r="341" spans="10:11" ht="15">
      <c r="J341" s="2"/>
      <c r="K341" s="2"/>
    </row>
    <row r="342" spans="10:11" ht="15">
      <c r="J342" s="2"/>
      <c r="K342" s="2"/>
    </row>
    <row r="343" spans="10:11" ht="15">
      <c r="J343" s="2"/>
      <c r="K343" s="2"/>
    </row>
    <row r="344" spans="10:11" ht="15">
      <c r="J344" s="2"/>
      <c r="K344" s="2"/>
    </row>
    <row r="345" spans="10:11" ht="15">
      <c r="J345" s="2"/>
      <c r="K345" s="2"/>
    </row>
    <row r="346" spans="10:11" ht="15">
      <c r="J346" s="2"/>
      <c r="K346" s="2"/>
    </row>
    <row r="347" spans="10:11" ht="15">
      <c r="J347" s="2"/>
      <c r="K347" s="2"/>
    </row>
    <row r="348" spans="10:11" ht="15">
      <c r="J348" s="2"/>
      <c r="K348" s="2"/>
    </row>
    <row r="349" spans="10:11" ht="15">
      <c r="J349" s="2"/>
      <c r="K349" s="2"/>
    </row>
    <row r="350" spans="10:11" ht="15">
      <c r="J350" s="2"/>
      <c r="K350" s="2"/>
    </row>
    <row r="351" spans="10:11" ht="15">
      <c r="J351" s="2"/>
      <c r="K351" s="2"/>
    </row>
    <row r="352" spans="10:11" ht="15">
      <c r="J352" s="2"/>
      <c r="K352" s="2"/>
    </row>
  </sheetData>
  <sheetProtection password="CAF3" sheet="1" objects="1" scenario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Ileana Vargas</dc:creator>
  <cp:keywords/>
  <dc:description/>
  <cp:lastModifiedBy>Francisco FV. Vega</cp:lastModifiedBy>
  <cp:lastPrinted>2018-03-08T14:20:11Z</cp:lastPrinted>
  <dcterms:created xsi:type="dcterms:W3CDTF">2015-07-07T21:12:13Z</dcterms:created>
  <dcterms:modified xsi:type="dcterms:W3CDTF">2018-03-08T14:22:00Z</dcterms:modified>
  <cp:category/>
  <cp:version/>
  <cp:contentType/>
  <cp:contentStatus/>
</cp:coreProperties>
</file>